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ANA H\FINANCIJSKI PLANOVI\2026-2028\"/>
    </mc:Choice>
  </mc:AlternateContent>
  <xr:revisionPtr revIDLastSave="0" documentId="13_ncr:1_{5A885E7B-3164-4D3E-9FC6-2455488F002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ŽETAK" sheetId="1" r:id="rId1"/>
    <sheet name=" Račun prihoda i rashoda po EKO" sheetId="3" r:id="rId2"/>
    <sheet name=" POSEBNI DIO 2024" sheetId="7" r:id="rId3"/>
  </sheets>
  <definedNames>
    <definedName name="_xlnm.Print_Area" localSheetId="2">' POSEBNI DIO 2024'!$A$1:$I$144</definedName>
    <definedName name="_xlnm.Print_Area" localSheetId="1">' Račun prihoda i rashoda po EKO'!$A$1:$G$88</definedName>
    <definedName name="_xlnm.Print_Area" localSheetId="0">SAŽETAK!$A$1:$J$46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5" i="7" l="1"/>
  <c r="G14" i="7" s="1"/>
  <c r="G146" i="7"/>
  <c r="H14" i="7"/>
  <c r="I14" i="7"/>
  <c r="I74" i="7"/>
  <c r="I73" i="7" s="1"/>
  <c r="H74" i="7"/>
  <c r="H73" i="7" s="1"/>
  <c r="G74" i="7"/>
  <c r="G73" i="7"/>
  <c r="I154" i="7"/>
  <c r="I153" i="7" s="1"/>
  <c r="H154" i="7"/>
  <c r="H153" i="7" s="1"/>
  <c r="G154" i="7"/>
  <c r="G153" i="7" s="1"/>
  <c r="I147" i="7"/>
  <c r="I146" i="7" s="1"/>
  <c r="H147" i="7"/>
  <c r="H146" i="7" s="1"/>
  <c r="G147" i="7"/>
  <c r="E41" i="3"/>
  <c r="J51" i="3" s="1"/>
  <c r="J13" i="1"/>
  <c r="I13" i="1"/>
  <c r="H13" i="1"/>
  <c r="G13" i="1"/>
  <c r="F13" i="1"/>
  <c r="F135" i="7"/>
  <c r="H120" i="7"/>
  <c r="H119" i="7" s="1"/>
  <c r="I120" i="7"/>
  <c r="I119" i="7" s="1"/>
  <c r="H117" i="7"/>
  <c r="I117" i="7"/>
  <c r="H104" i="7"/>
  <c r="H103" i="7" s="1"/>
  <c r="I104" i="7"/>
  <c r="I103" i="7" s="1"/>
  <c r="I100" i="7"/>
  <c r="H101" i="7"/>
  <c r="H100" i="7" s="1"/>
  <c r="I101" i="7"/>
  <c r="H93" i="7"/>
  <c r="H92" i="7" s="1"/>
  <c r="H91" i="7" s="1"/>
  <c r="I93" i="7"/>
  <c r="I92" i="7" s="1"/>
  <c r="I91" i="7" s="1"/>
  <c r="I87" i="7"/>
  <c r="H88" i="7"/>
  <c r="H87" i="7" s="1"/>
  <c r="I88" i="7"/>
  <c r="H77" i="7"/>
  <c r="I77" i="7"/>
  <c r="H79" i="7"/>
  <c r="I79" i="7"/>
  <c r="H48" i="7"/>
  <c r="H47" i="7" s="1"/>
  <c r="I48" i="7"/>
  <c r="I47" i="7" s="1"/>
  <c r="G48" i="7"/>
  <c r="G47" i="7" s="1"/>
  <c r="H45" i="7"/>
  <c r="H44" i="7" s="1"/>
  <c r="I45" i="7"/>
  <c r="I44" i="7" s="1"/>
  <c r="G45" i="7"/>
  <c r="G44" i="7" s="1"/>
  <c r="F48" i="7"/>
  <c r="F45" i="7"/>
  <c r="E45" i="7"/>
  <c r="G27" i="7"/>
  <c r="H27" i="7"/>
  <c r="I27" i="7"/>
  <c r="H24" i="7"/>
  <c r="H23" i="7" s="1"/>
  <c r="I24" i="7"/>
  <c r="I23" i="7" s="1"/>
  <c r="G24" i="7"/>
  <c r="G23" i="7" s="1"/>
  <c r="F86" i="3"/>
  <c r="G86" i="3"/>
  <c r="F39" i="3"/>
  <c r="G39" i="3"/>
  <c r="F37" i="3"/>
  <c r="G37" i="3"/>
  <c r="E37" i="3"/>
  <c r="E35" i="3"/>
  <c r="F26" i="3"/>
  <c r="G26" i="3"/>
  <c r="E9" i="3"/>
  <c r="H145" i="7" l="1"/>
  <c r="I145" i="7"/>
  <c r="E34" i="3"/>
  <c r="J42" i="3" s="1"/>
  <c r="C56" i="3"/>
  <c r="E142" i="7"/>
  <c r="G49" i="3" l="1"/>
  <c r="F49" i="3"/>
  <c r="F41" i="3"/>
  <c r="G41" i="3"/>
  <c r="G35" i="3"/>
  <c r="F35" i="3"/>
  <c r="G67" i="3"/>
  <c r="G73" i="3"/>
  <c r="G56" i="3"/>
  <c r="G60" i="3"/>
  <c r="G64" i="3"/>
  <c r="F34" i="3" l="1"/>
  <c r="G55" i="3"/>
  <c r="G83" i="3" s="1"/>
  <c r="G34" i="3"/>
  <c r="E86" i="3"/>
  <c r="C86" i="3" l="1"/>
  <c r="C83" i="3" s="1"/>
  <c r="C35" i="3" l="1"/>
  <c r="C41" i="3"/>
  <c r="C39" i="3"/>
  <c r="C37" i="3"/>
  <c r="C73" i="3"/>
  <c r="D67" i="3"/>
  <c r="E67" i="3"/>
  <c r="F67" i="3"/>
  <c r="C67" i="3"/>
  <c r="C64" i="3"/>
  <c r="C60" i="3"/>
  <c r="D35" i="3"/>
  <c r="D49" i="3"/>
  <c r="D41" i="3"/>
  <c r="D39" i="3"/>
  <c r="D37" i="3"/>
  <c r="D73" i="3"/>
  <c r="D64" i="3"/>
  <c r="D60" i="3"/>
  <c r="D56" i="3"/>
  <c r="E39" i="3"/>
  <c r="E49" i="3"/>
  <c r="F56" i="3"/>
  <c r="E56" i="3"/>
  <c r="F73" i="3"/>
  <c r="E73" i="3"/>
  <c r="D34" i="3" l="1"/>
  <c r="D55" i="3"/>
  <c r="C34" i="3"/>
  <c r="C55" i="3"/>
  <c r="F64" i="3"/>
  <c r="E64" i="3"/>
  <c r="F60" i="3"/>
  <c r="E60" i="3"/>
  <c r="D87" i="3" l="1"/>
  <c r="D86" i="3" s="1"/>
  <c r="D83" i="3" s="1"/>
  <c r="F55" i="3"/>
  <c r="F83" i="3" s="1"/>
  <c r="E55" i="3"/>
  <c r="E83" i="3" s="1"/>
  <c r="G120" i="7" l="1"/>
  <c r="G119" i="7" s="1"/>
  <c r="G117" i="7"/>
  <c r="G107" i="7"/>
  <c r="G106" i="7" s="1"/>
  <c r="H107" i="7"/>
  <c r="H106" i="7" s="1"/>
  <c r="I107" i="7"/>
  <c r="I106" i="7" s="1"/>
  <c r="F109" i="7"/>
  <c r="F113" i="7"/>
  <c r="F112" i="7" s="1"/>
  <c r="F117" i="7"/>
  <c r="F116" i="7" s="1"/>
  <c r="F120" i="7"/>
  <c r="F119" i="7" s="1"/>
  <c r="F134" i="7"/>
  <c r="F139" i="7"/>
  <c r="F138" i="7" s="1"/>
  <c r="F142" i="7"/>
  <c r="F141" i="7" s="1"/>
  <c r="G104" i="7"/>
  <c r="G103" i="7" s="1"/>
  <c r="G101" i="7"/>
  <c r="G100" i="7" s="1"/>
  <c r="G97" i="7"/>
  <c r="G96" i="7" s="1"/>
  <c r="G95" i="7" s="1"/>
  <c r="H97" i="7"/>
  <c r="H96" i="7" s="1"/>
  <c r="H95" i="7" s="1"/>
  <c r="I97" i="7"/>
  <c r="I96" i="7" s="1"/>
  <c r="I95" i="7" s="1"/>
  <c r="G93" i="7"/>
  <c r="G92" i="7" s="1"/>
  <c r="G91" i="7" s="1"/>
  <c r="I81" i="7"/>
  <c r="G88" i="7"/>
  <c r="G87" i="7" s="1"/>
  <c r="G81" i="7" s="1"/>
  <c r="H81" i="7"/>
  <c r="G79" i="7"/>
  <c r="G77" i="7" s="1"/>
  <c r="G61" i="7"/>
  <c r="H61" i="7"/>
  <c r="I61" i="7"/>
  <c r="H51" i="7"/>
  <c r="H50" i="7" s="1"/>
  <c r="H43" i="7" s="1"/>
  <c r="I51" i="7"/>
  <c r="I50" i="7" s="1"/>
  <c r="I43" i="7" s="1"/>
  <c r="G51" i="7"/>
  <c r="G50" i="7" s="1"/>
  <c r="G43" i="7" s="1"/>
  <c r="H20" i="7"/>
  <c r="I20" i="7"/>
  <c r="H21" i="7"/>
  <c r="I21" i="7"/>
  <c r="H31" i="7"/>
  <c r="H30" i="7" s="1"/>
  <c r="I31" i="7"/>
  <c r="I30" i="7" s="1"/>
  <c r="G31" i="7"/>
  <c r="G30" i="7" s="1"/>
  <c r="G20" i="7"/>
  <c r="G21" i="7"/>
  <c r="H17" i="7"/>
  <c r="H16" i="7" s="1"/>
  <c r="I17" i="7"/>
  <c r="I16" i="7" s="1"/>
  <c r="G17" i="7"/>
  <c r="G16" i="7" s="1"/>
  <c r="H10" i="1"/>
  <c r="I10" i="1"/>
  <c r="G20" i="3"/>
  <c r="F20" i="3"/>
  <c r="F9" i="3"/>
  <c r="F133" i="7" l="1"/>
  <c r="F115" i="7"/>
  <c r="H15" i="7"/>
  <c r="G15" i="7"/>
  <c r="I115" i="7"/>
  <c r="H115" i="7"/>
  <c r="G115" i="7"/>
  <c r="G99" i="7"/>
  <c r="H99" i="7"/>
  <c r="I99" i="7"/>
  <c r="I15" i="7"/>
  <c r="E141" i="7"/>
  <c r="E138" i="7"/>
  <c r="E135" i="7"/>
  <c r="E134" i="7" s="1"/>
  <c r="E130" i="7"/>
  <c r="E129" i="7" s="1"/>
  <c r="E127" i="7"/>
  <c r="E126" i="7" s="1"/>
  <c r="E124" i="7"/>
  <c r="E123" i="7" s="1"/>
  <c r="E120" i="7"/>
  <c r="E119" i="7" s="1"/>
  <c r="E117" i="7"/>
  <c r="E116" i="7" s="1"/>
  <c r="E110" i="7"/>
  <c r="E109" i="7" s="1"/>
  <c r="F107" i="7"/>
  <c r="F106" i="7" s="1"/>
  <c r="E107" i="7"/>
  <c r="E106" i="7" s="1"/>
  <c r="E113" i="7"/>
  <c r="E112" i="7" s="1"/>
  <c r="F104" i="7"/>
  <c r="F103" i="7" s="1"/>
  <c r="E104" i="7"/>
  <c r="E103" i="7" s="1"/>
  <c r="F101" i="7"/>
  <c r="F100" i="7" s="1"/>
  <c r="E101" i="7"/>
  <c r="E100" i="7" s="1"/>
  <c r="F97" i="7"/>
  <c r="F96" i="7" s="1"/>
  <c r="F95" i="7" s="1"/>
  <c r="E97" i="7"/>
  <c r="E96" i="7" s="1"/>
  <c r="E95" i="7" s="1"/>
  <c r="F93" i="7"/>
  <c r="F92" i="7" s="1"/>
  <c r="F91" i="7" s="1"/>
  <c r="E91" i="7"/>
  <c r="F88" i="7"/>
  <c r="F87" i="7" s="1"/>
  <c r="E88" i="7"/>
  <c r="E87" i="7" s="1"/>
  <c r="F83" i="7"/>
  <c r="F82" i="7" s="1"/>
  <c r="E83" i="7"/>
  <c r="E82" i="7" s="1"/>
  <c r="F79" i="7"/>
  <c r="F78" i="7" s="1"/>
  <c r="F77" i="7" s="1"/>
  <c r="E79" i="7"/>
  <c r="E78" i="7" s="1"/>
  <c r="E77" i="7" s="1"/>
  <c r="F70" i="7"/>
  <c r="F69" i="7" s="1"/>
  <c r="E71" i="7"/>
  <c r="E70" i="7" s="1"/>
  <c r="F63" i="7"/>
  <c r="F62" i="7" s="1"/>
  <c r="F61" i="7" s="1"/>
  <c r="E63" i="7"/>
  <c r="E61" i="7" s="1"/>
  <c r="F59" i="7"/>
  <c r="F58" i="7" s="1"/>
  <c r="E58" i="7"/>
  <c r="F55" i="7"/>
  <c r="F54" i="7" s="1"/>
  <c r="E55" i="7"/>
  <c r="E54" i="7" s="1"/>
  <c r="F51" i="7"/>
  <c r="F50" i="7" s="1"/>
  <c r="E51" i="7"/>
  <c r="E50" i="7" s="1"/>
  <c r="F47" i="7"/>
  <c r="F44" i="7"/>
  <c r="E44" i="7"/>
  <c r="F40" i="7"/>
  <c r="F37" i="7"/>
  <c r="F34" i="7"/>
  <c r="F31" i="7"/>
  <c r="F30" i="7" s="1"/>
  <c r="E31" i="7"/>
  <c r="E30" i="7" s="1"/>
  <c r="F27" i="7"/>
  <c r="E35" i="7"/>
  <c r="E34" i="7" s="1"/>
  <c r="E28" i="7"/>
  <c r="E27" i="7" s="1"/>
  <c r="F24" i="7"/>
  <c r="F23" i="7" s="1"/>
  <c r="E24" i="7"/>
  <c r="E23" i="7" s="1"/>
  <c r="F21" i="7"/>
  <c r="E21" i="7"/>
  <c r="F20" i="7"/>
  <c r="E20" i="7"/>
  <c r="F17" i="7"/>
  <c r="F16" i="7" s="1"/>
  <c r="E17" i="7"/>
  <c r="E16" i="7" s="1"/>
  <c r="E15" i="7" l="1"/>
  <c r="F15" i="7"/>
  <c r="E99" i="7"/>
  <c r="E81" i="7"/>
  <c r="E122" i="7"/>
  <c r="E115" i="7"/>
  <c r="F81" i="7"/>
  <c r="G6" i="7"/>
  <c r="I6" i="7"/>
  <c r="E43" i="7"/>
  <c r="H7" i="7"/>
  <c r="E133" i="7"/>
  <c r="F99" i="7"/>
  <c r="F43" i="7"/>
  <c r="F14" i="7" l="1"/>
  <c r="E14" i="7"/>
  <c r="I7" i="7"/>
  <c r="I8" i="7"/>
  <c r="G8" i="7"/>
  <c r="G7" i="7"/>
  <c r="H6" i="7"/>
  <c r="H8" i="7"/>
  <c r="F19" i="3"/>
  <c r="G19" i="3"/>
  <c r="E26" i="3"/>
  <c r="E20" i="3"/>
  <c r="D26" i="3"/>
  <c r="D20" i="3"/>
  <c r="D19" i="3" l="1"/>
  <c r="F6" i="7"/>
  <c r="F7" i="7"/>
  <c r="F8" i="7"/>
  <c r="E8" i="7"/>
  <c r="E7" i="7"/>
  <c r="E6" i="7"/>
  <c r="E19" i="3"/>
  <c r="C20" i="3"/>
  <c r="C26" i="3"/>
  <c r="F8" i="3"/>
  <c r="G9" i="3"/>
  <c r="G8" i="3" s="1"/>
  <c r="C19" i="3" l="1"/>
  <c r="E8" i="3"/>
  <c r="D9" i="3"/>
  <c r="D8" i="3" s="1"/>
  <c r="C9" i="3"/>
  <c r="C8" i="3" s="1"/>
  <c r="G10" i="1" l="1"/>
  <c r="J10" i="1"/>
  <c r="F10" i="1" l="1"/>
  <c r="G16" i="1" l="1"/>
  <c r="F16" i="1"/>
</calcChain>
</file>

<file path=xl/sharedStrings.xml><?xml version="1.0" encoding="utf-8"?>
<sst xmlns="http://schemas.openxmlformats.org/spreadsheetml/2006/main" count="418" uniqueCount="175">
  <si>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</si>
  <si>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</si>
  <si>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</si>
  <si>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</si>
  <si>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</si>
  <si>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</si>
  <si>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</si>
  <si>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</si>
  <si>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</si>
  <si>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</si>
  <si>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Naziv prihoda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</si>
  <si>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</si>
  <si>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</si>
  <si>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</si>
  <si>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</si>
  <si>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</si>
  <si>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</si>
  <si>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</si>
  <si>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</si>
  <si>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</si>
  <si>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</si>
  <si>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</si>
  <si>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</si>
  <si>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Rashodi za nabavu proizvedene dugotrajne imovine</t>
  </si>
  <si>
    <t>Ostali vlastiti prihodi - PK</t>
  </si>
  <si>
    <t>Prihodi za posebne namjene - prihodi PK</t>
  </si>
  <si>
    <t>Pomoći iz državnog proračuna - PK</t>
  </si>
  <si>
    <t>Donacije - prihodi  PK</t>
  </si>
  <si>
    <t>UPRAVNI ODJEL ZA DRUŠTVENE DJELATNOSTI</t>
  </si>
  <si>
    <t>OSNOVNE ŠKOLE</t>
  </si>
  <si>
    <t>Nabava nefinancijske imovine</t>
  </si>
  <si>
    <t>Produženi boravak</t>
  </si>
  <si>
    <t>Opći prihodi i primici proračuna</t>
  </si>
  <si>
    <t>Školska kuhinja</t>
  </si>
  <si>
    <t>Pomoći iz državnog proračuna - ostalo</t>
  </si>
  <si>
    <t>Manifestacija "Zvjezdano ljeto"</t>
  </si>
  <si>
    <t>Shema školskog voća</t>
  </si>
  <si>
    <t>Rashodi za zaposlene u osnovnim školama</t>
  </si>
  <si>
    <t>OSNOVNA ŠKOLA GRABRIK</t>
  </si>
  <si>
    <t>OSNOVNOŠKOLSKO OBRAZOVANJE</t>
  </si>
  <si>
    <t>EUR*</t>
  </si>
  <si>
    <t>POTICANJE RAZVOJA TURIZMA</t>
  </si>
  <si>
    <t>Rad s darovitim učenicima</t>
  </si>
  <si>
    <t>Opskrbljivanje školskih ustanova menstrualnim higijenskim potrepštinama</t>
  </si>
  <si>
    <t>Knjige i obrazovni materijal za učenike OŠ</t>
  </si>
  <si>
    <t>Pomoćnici u nastavi VI</t>
  </si>
  <si>
    <t>Ostali rashodi</t>
  </si>
  <si>
    <t>Financijski rashodi</t>
  </si>
  <si>
    <t>Izvršenje 2023.</t>
  </si>
  <si>
    <t>(t-2)</t>
  </si>
  <si>
    <t>Tekući plan 2024.</t>
  </si>
  <si>
    <t>(t-1)</t>
  </si>
  <si>
    <t>Razred i naziv</t>
  </si>
  <si>
    <t>(t)</t>
  </si>
  <si>
    <t>(t+1)</t>
  </si>
  <si>
    <t>(t+2)</t>
  </si>
  <si>
    <t xml:space="preserve">C) PRENESENI VIŠAK ILI PRENESENI MANJAK I </t>
  </si>
  <si>
    <t>D) VIŠEGODIŠNJI PLAN URAVOTEŽENJA</t>
  </si>
  <si>
    <t>PRIJENOS VIŠKA/ MANJKA IZ PRETHODNE(IH) GODINA</t>
  </si>
  <si>
    <t>PRIJENOS VIŠKA/ MANJKA U SLJEDEĆE RAZDOBLJE</t>
  </si>
  <si>
    <t>VIŠAK / MANJAK + NETO FINANCIRANJE + PRIJENOS VIŠKA/ MANJKA IZ PRETHODNE(IH) GODINA - PRIJENOS VIŠKA/ MANJKA U SLJEDEĆE RAZDOBLJE</t>
  </si>
  <si>
    <t>PRIJENOS VIŠKA/ MANJKA IZ PRETHODNE(IH) GODINE KOJI ĆE SE RASPOREDITI/POKRITI</t>
  </si>
  <si>
    <t>VIŠAK / MANJAK TEKUĆE GODINE</t>
  </si>
  <si>
    <t>A1. PRIHODI I RASHODI PREMA EKONOMSKOJ KLASIFIKACIJI</t>
  </si>
  <si>
    <t>Razred/
skupina</t>
  </si>
  <si>
    <t>UKUPNO PRIHODI</t>
  </si>
  <si>
    <t>UKUPNO RASHODI</t>
  </si>
  <si>
    <t>Pomoći iz inozemstva i od subjekata unutar općeg proračuna</t>
  </si>
  <si>
    <t>Prihodi od upravnih i administrativnih pristojbi, pristojbi po posebnim propisima i naknada</t>
  </si>
  <si>
    <t>Prihodi od prodaje proizvoda i roba te pruženih usluga i prihodi od donacija te povrati po protestiranim jamstvima</t>
  </si>
  <si>
    <t>Prihodi iz nadleženog proračuna i od HZZO-a temeljem ugovornih obveza</t>
  </si>
  <si>
    <t>Naknade građanima i kućanstvima na temelju osiguranja i druge naknade</t>
  </si>
  <si>
    <t>RAZDJEL 008</t>
  </si>
  <si>
    <t>GLAVA 02</t>
  </si>
  <si>
    <t>RKP 8914</t>
  </si>
  <si>
    <t>PROGRAM 
5002</t>
  </si>
  <si>
    <t>Izvor financiranja 1.1.</t>
  </si>
  <si>
    <t>PROGRAM 
6001</t>
  </si>
  <si>
    <t>Materijalni i financijski rashodi poslovanja</t>
  </si>
  <si>
    <t>Izvor financiranja 3.1.</t>
  </si>
  <si>
    <t>Izvor financiranja 4.7.</t>
  </si>
  <si>
    <t>Izvor financiranja 5.4.</t>
  </si>
  <si>
    <t>Pomoći izravnanja za OŠ - DEC</t>
  </si>
  <si>
    <t>Izvor financiranja 5.A.</t>
  </si>
  <si>
    <t xml:space="preserve"> Pomoći iz županijskog proračuna - PK</t>
  </si>
  <si>
    <t>Izvor financiranja 5.B.</t>
  </si>
  <si>
    <t>Izvor financiranja 6.</t>
  </si>
  <si>
    <t>Izvor financiranja 9.</t>
  </si>
  <si>
    <t>Aktivnost
A600104</t>
  </si>
  <si>
    <t>9.U. V.P. iz prethodne godine - prihodi za posebne namjene - PK</t>
  </si>
  <si>
    <t>Aktivnost
A600105</t>
  </si>
  <si>
    <t>Aktivnost
A600107</t>
  </si>
  <si>
    <t>Aktivnost
A600110</t>
  </si>
  <si>
    <t>Aktivnost
A600111</t>
  </si>
  <si>
    <t>Financijski  rashodi</t>
  </si>
  <si>
    <t>Izvor financiranja 5.T.</t>
  </si>
  <si>
    <t xml:space="preserve">Pomoći iz MZO za plaće OŠ </t>
  </si>
  <si>
    <t>Kapitalni projket
K600101</t>
  </si>
  <si>
    <t>9.I. V.P. iz prethodne godine - vlastiti prih. - PK</t>
  </si>
  <si>
    <t>Kapitalni projekt
K600102</t>
  </si>
  <si>
    <t>Tekući projekt
T600101</t>
  </si>
  <si>
    <t>Izvor financiranja 5.2.</t>
  </si>
  <si>
    <t>Izvor financiranja 5.9.</t>
  </si>
  <si>
    <t xml:space="preserve"> Pomoći  iz državnog prorač. temeljem prijenosa sredstava EU</t>
  </si>
  <si>
    <t>9.J. V.P. iz prethodne godine - vlastiti prih. - PK</t>
  </si>
  <si>
    <t>9.R. V.P. iz prethodne godine - donacije PK. - PK</t>
  </si>
  <si>
    <t>9.Y. V.P. pomoći iz drž.proračuna tem. prijenosa sredstava EU-PK</t>
  </si>
  <si>
    <t>Aktivnost
A600112</t>
  </si>
  <si>
    <t>Ostale aktivnosti u osnovnoškolskom obrazovanju</t>
  </si>
  <si>
    <t>Aktivnost
A600113</t>
  </si>
  <si>
    <t>Tekući projekt
T600116</t>
  </si>
  <si>
    <t>Pomoćnici u nastavi VII</t>
  </si>
  <si>
    <t>Aktivnost
A600106</t>
  </si>
  <si>
    <t>Prevencija ovisnosti</t>
  </si>
  <si>
    <t>A2. PRIHODI I RASHODI PREMA IZVORIMA FINANCIRANJA</t>
  </si>
  <si>
    <t>NAZIV</t>
  </si>
  <si>
    <t>Opći prihodi i primici</t>
  </si>
  <si>
    <t>Vlastii prihodi</t>
  </si>
  <si>
    <t>Vlastiti prihodi</t>
  </si>
  <si>
    <t>Prihodi za posebne namjene</t>
  </si>
  <si>
    <t>Ostali prihodi za posebne namjene</t>
  </si>
  <si>
    <t>Pomoći</t>
  </si>
  <si>
    <t>Naziv rashoda</t>
  </si>
  <si>
    <t>Donacije</t>
  </si>
  <si>
    <t>Prihodi za decentralizirane funkcije - OŠ</t>
  </si>
  <si>
    <t>5.4.</t>
  </si>
  <si>
    <t>Pomoći iz županijskog proračuna - PK</t>
  </si>
  <si>
    <t>5.A</t>
  </si>
  <si>
    <t>5.B.</t>
  </si>
  <si>
    <t>1.1.</t>
  </si>
  <si>
    <t>3.1.</t>
  </si>
  <si>
    <t>4.7.</t>
  </si>
  <si>
    <t>Pomoći temeljem prijenosa sredstava  EU-PK</t>
  </si>
  <si>
    <t>5.8.</t>
  </si>
  <si>
    <t>Pomoći iz MZO za plaće OŠ</t>
  </si>
  <si>
    <t>5.T.</t>
  </si>
  <si>
    <t>5.2.</t>
  </si>
  <si>
    <t>5.9.</t>
  </si>
  <si>
    <t>Pomoći  temeljem prijenosa sredstava EU</t>
  </si>
  <si>
    <t>6.5.</t>
  </si>
  <si>
    <t>A3. RASHODI PREMA FUNKCIJSKOJ KLASIFIKACIJI</t>
  </si>
  <si>
    <t>04</t>
  </si>
  <si>
    <t>Ekonomski poslovi</t>
  </si>
  <si>
    <t>047</t>
  </si>
  <si>
    <t>Ostale industrije</t>
  </si>
  <si>
    <t>09</t>
  </si>
  <si>
    <t>Obrazovanje</t>
  </si>
  <si>
    <t>091</t>
  </si>
  <si>
    <t>Predškolsko i osnovno obrazovanje</t>
  </si>
  <si>
    <t>096</t>
  </si>
  <si>
    <t>Dodatne usluge u obrazovanju</t>
  </si>
  <si>
    <t>II. POSEBNI DIO</t>
  </si>
  <si>
    <t>Aktivnost A500202</t>
  </si>
  <si>
    <t>Aktivnost
A600101</t>
  </si>
  <si>
    <t>Izvršenje 2024.</t>
  </si>
  <si>
    <t>Tekući plan 2025.</t>
  </si>
  <si>
    <t>Plan 2026.</t>
  </si>
  <si>
    <t>Projekcija 2027.</t>
  </si>
  <si>
    <t>Projekcija 
za 2028.</t>
  </si>
  <si>
    <t>IZVRŠENJE 2024.
(t-2)</t>
  </si>
  <si>
    <t>TEKUĆI PLAN 2025.
(t-1)</t>
  </si>
  <si>
    <t>PLAN 2026.
(t)</t>
  </si>
  <si>
    <t>PROJEKCIJA 2027.
(t+1)</t>
  </si>
  <si>
    <t>PROJEKCIJA 2028.
(t+2)</t>
  </si>
  <si>
    <t>TEKUĆI PLAN 2025
(t-1)</t>
  </si>
  <si>
    <t>Projekcija 
za 2028</t>
  </si>
  <si>
    <t>FINANCIJSKI PLAN OSNOVNE ŠKOLE GRABRIK KARLOVAC 
ZA 2026. I PROJEKCIJE ZA 2027. I 2028. GODINU</t>
  </si>
  <si>
    <t xml:space="preserve">Izvor financiranja 5.0.11 </t>
  </si>
  <si>
    <t>Pomoći iz državnog proračuna kroz opće prihode i primitke</t>
  </si>
  <si>
    <t>Izvor financiranja 5.6.1</t>
  </si>
  <si>
    <t xml:space="preserve"> Europski socijalni fond plus </t>
  </si>
  <si>
    <t>Izvor financiranja 5.1.</t>
  </si>
  <si>
    <t>Pomoći temeljem prijenosa EU</t>
  </si>
  <si>
    <t>Izvor financiranja 5.1.0</t>
  </si>
  <si>
    <t>Programi Unije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</si>
</sst>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[$€-41A]_-;\-* #,##0.00\ [$€-41A]_-;_-* &quot;-&quot;??\ [$€-41A]_-;_-@_-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theme="1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double">
        <color rgb="FF3F3F3F"/>
      </bottom>
      <diagonal/>
    </border>
    <border>
      <left/>
      <right/>
      <top style="thin">
        <color indexed="64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17" fillId="0" borderId="0"/>
    <xf numFmtId="9" fontId="16" fillId="0" borderId="0" applyFont="0" applyFill="0" applyBorder="0" applyAlignment="0" applyProtection="0"/>
    <xf numFmtId="0" fontId="1" fillId="0" borderId="6" applyNumberFormat="0" applyFill="0" applyAlignment="0" applyProtection="0"/>
    <xf numFmtId="0" fontId="16" fillId="5" borderId="0" applyNumberFormat="0" applyBorder="0" applyAlignment="0" applyProtection="0"/>
    <xf numFmtId="0" fontId="16" fillId="0" borderId="0"/>
  </cellStyleXfs>
  <cellXfs count="17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3" fontId="0" fillId="0" borderId="0" xfId="0" applyNumberFormat="1"/>
    <xf numFmtId="0" fontId="0" fillId="0" borderId="0" xfId="0" applyFill="1"/>
    <xf numFmtId="0" fontId="0" fillId="0" borderId="0" xfId="0"/>
    <xf numFmtId="0" fontId="11" fillId="0" borderId="0" xfId="0" applyFont="1"/>
    <xf numFmtId="3" fontId="11" fillId="0" borderId="0" xfId="0" applyNumberFormat="1" applyFont="1"/>
    <xf numFmtId="0" fontId="18" fillId="0" borderId="0" xfId="0" applyFont="1" applyAlignment="1">
      <alignment horizontal="center" vertical="center" wrapText="1"/>
    </xf>
    <xf numFmtId="10" fontId="11" fillId="0" borderId="0" xfId="4" applyNumberFormat="1" applyFont="1"/>
    <xf numFmtId="0" fontId="0" fillId="0" borderId="0" xfId="0"/>
    <xf numFmtId="4" fontId="0" fillId="0" borderId="0" xfId="0" applyNumberFormat="1"/>
    <xf numFmtId="0" fontId="7" fillId="3" borderId="2" xfId="0" applyFont="1" applyFill="1" applyBorder="1" applyAlignment="1">
      <alignment vertical="center"/>
    </xf>
    <xf numFmtId="0" fontId="14" fillId="0" borderId="0" xfId="0" applyFont="1"/>
    <xf numFmtId="4" fontId="18" fillId="0" borderId="0" xfId="0" applyNumberFormat="1" applyFont="1" applyAlignment="1">
      <alignment horizontal="center" vertical="center" wrapText="1"/>
    </xf>
    <xf numFmtId="4" fontId="11" fillId="0" borderId="0" xfId="0" applyNumberFormat="1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0" fontId="22" fillId="0" borderId="0" xfId="7" applyNumberFormat="1" applyFont="1" applyFill="1" applyBorder="1" applyAlignment="1" applyProtection="1">
      <alignment horizontal="center" vertical="center" wrapText="1"/>
    </xf>
    <xf numFmtId="0" fontId="23" fillId="3" borderId="3" xfId="7" applyNumberFormat="1" applyFont="1" applyFill="1" applyBorder="1" applyAlignment="1" applyProtection="1">
      <alignment horizontal="center" vertical="center" wrapText="1"/>
    </xf>
    <xf numFmtId="0" fontId="23" fillId="3" borderId="4" xfId="7" applyNumberFormat="1" applyFont="1" applyFill="1" applyBorder="1" applyAlignment="1" applyProtection="1">
      <alignment horizontal="center" vertical="center" wrapText="1"/>
    </xf>
    <xf numFmtId="0" fontId="23" fillId="3" borderId="3" xfId="7" quotePrefix="1" applyFont="1" applyFill="1" applyBorder="1" applyAlignment="1">
      <alignment horizontal="center" vertical="center" wrapText="1"/>
    </xf>
    <xf numFmtId="0" fontId="24" fillId="3" borderId="3" xfId="7" quotePrefix="1" applyFont="1" applyFill="1" applyBorder="1" applyAlignment="1">
      <alignment horizontal="center" vertical="center" wrapText="1"/>
    </xf>
    <xf numFmtId="0" fontId="25" fillId="2" borderId="3" xfId="7" applyNumberFormat="1" applyFont="1" applyFill="1" applyBorder="1" applyAlignment="1" applyProtection="1">
      <alignment horizontal="left" vertical="center" wrapText="1"/>
    </xf>
    <xf numFmtId="0" fontId="28" fillId="0" borderId="0" xfId="7" applyFont="1"/>
    <xf numFmtId="0" fontId="29" fillId="2" borderId="3" xfId="7" applyNumberFormat="1" applyFont="1" applyFill="1" applyBorder="1" applyAlignment="1" applyProtection="1">
      <alignment horizontal="left" vertical="center" wrapText="1" indent="2"/>
    </xf>
    <xf numFmtId="0" fontId="29" fillId="2" borderId="3" xfId="7" applyNumberFormat="1" applyFont="1" applyFill="1" applyBorder="1" applyAlignment="1" applyProtection="1">
      <alignment horizontal="left" vertical="center" wrapText="1"/>
    </xf>
    <xf numFmtId="0" fontId="29" fillId="2" borderId="3" xfId="7" quotePrefix="1" applyFont="1" applyFill="1" applyBorder="1" applyAlignment="1">
      <alignment horizontal="left" vertical="center" indent="2"/>
    </xf>
    <xf numFmtId="0" fontId="29" fillId="2" borderId="3" xfId="7" quotePrefix="1" applyFont="1" applyFill="1" applyBorder="1" applyAlignment="1">
      <alignment horizontal="left" vertical="center"/>
    </xf>
    <xf numFmtId="0" fontId="29" fillId="2" borderId="3" xfId="7" quotePrefix="1" applyFont="1" applyFill="1" applyBorder="1" applyAlignment="1">
      <alignment horizontal="left" vertical="center" wrapText="1"/>
    </xf>
    <xf numFmtId="0" fontId="31" fillId="2" borderId="3" xfId="7" applyNumberFormat="1" applyFont="1" applyFill="1" applyBorder="1" applyAlignment="1" applyProtection="1">
      <alignment horizontal="left" vertical="center" wrapText="1"/>
    </xf>
    <xf numFmtId="0" fontId="33" fillId="2" borderId="3" xfId="7" applyNumberFormat="1" applyFont="1" applyFill="1" applyBorder="1" applyAlignment="1" applyProtection="1">
      <alignment horizontal="left" vertical="center" wrapText="1"/>
    </xf>
    <xf numFmtId="0" fontId="31" fillId="2" borderId="3" xfId="7" quotePrefix="1" applyFont="1" applyFill="1" applyBorder="1" applyAlignment="1">
      <alignment horizontal="left" vertical="center"/>
    </xf>
    <xf numFmtId="0" fontId="35" fillId="2" borderId="3" xfId="7" applyNumberFormat="1" applyFont="1" applyFill="1" applyBorder="1" applyAlignment="1" applyProtection="1">
      <alignment horizontal="left" vertical="center" wrapText="1"/>
    </xf>
    <xf numFmtId="0" fontId="36" fillId="2" borderId="3" xfId="7" applyNumberFormat="1" applyFont="1" applyFill="1" applyBorder="1" applyAlignment="1" applyProtection="1">
      <alignment horizontal="left" vertical="center" wrapText="1"/>
    </xf>
    <xf numFmtId="165" fontId="30" fillId="2" borderId="3" xfId="7" applyNumberFormat="1" applyFont="1" applyFill="1" applyBorder="1" applyAlignment="1">
      <alignment horizontal="center"/>
    </xf>
    <xf numFmtId="165" fontId="29" fillId="2" borderId="3" xfId="7" applyNumberFormat="1" applyFont="1" applyFill="1" applyBorder="1" applyAlignment="1" applyProtection="1">
      <alignment horizontal="center" wrapText="1"/>
    </xf>
    <xf numFmtId="165" fontId="29" fillId="2" borderId="3" xfId="7" quotePrefix="1" applyNumberFormat="1" applyFont="1" applyFill="1" applyBorder="1" applyAlignment="1">
      <alignment horizontal="center"/>
    </xf>
    <xf numFmtId="165" fontId="37" fillId="2" borderId="3" xfId="7" applyNumberFormat="1" applyFont="1" applyFill="1" applyBorder="1" applyAlignment="1">
      <alignment vertical="center"/>
    </xf>
    <xf numFmtId="165" fontId="31" fillId="2" borderId="3" xfId="7" applyNumberFormat="1" applyFont="1" applyFill="1" applyBorder="1" applyAlignment="1" applyProtection="1">
      <alignment vertical="center" wrapText="1"/>
    </xf>
    <xf numFmtId="165" fontId="32" fillId="2" borderId="3" xfId="7" applyNumberFormat="1" applyFont="1" applyFill="1" applyBorder="1" applyAlignment="1">
      <alignment vertical="center"/>
    </xf>
    <xf numFmtId="165" fontId="29" fillId="2" borderId="3" xfId="7" applyNumberFormat="1" applyFont="1" applyFill="1" applyBorder="1" applyAlignment="1" applyProtection="1">
      <alignment vertical="center" wrapText="1"/>
    </xf>
    <xf numFmtId="165" fontId="30" fillId="2" borderId="3" xfId="7" applyNumberFormat="1" applyFont="1" applyFill="1" applyBorder="1" applyAlignment="1">
      <alignment vertical="center"/>
    </xf>
    <xf numFmtId="165" fontId="29" fillId="2" borderId="3" xfId="7" quotePrefix="1" applyNumberFormat="1" applyFont="1" applyFill="1" applyBorder="1" applyAlignment="1">
      <alignment vertical="center"/>
    </xf>
    <xf numFmtId="0" fontId="29" fillId="2" borderId="3" xfId="7" quotePrefix="1" applyFont="1" applyFill="1" applyBorder="1" applyAlignment="1">
      <alignment horizontal="center" vertical="center"/>
    </xf>
    <xf numFmtId="3" fontId="26" fillId="2" borderId="0" xfId="7" applyNumberFormat="1" applyFont="1" applyFill="1" applyBorder="1" applyAlignment="1">
      <alignment horizontal="right"/>
    </xf>
    <xf numFmtId="0" fontId="27" fillId="2" borderId="0" xfId="7" quotePrefix="1" applyFont="1" applyFill="1" applyBorder="1" applyAlignment="1">
      <alignment horizontal="left" vertical="center" indent="2"/>
    </xf>
    <xf numFmtId="0" fontId="27" fillId="2" borderId="0" xfId="7" quotePrefix="1" applyFont="1" applyFill="1" applyBorder="1" applyAlignment="1">
      <alignment horizontal="left" vertical="center" wrapText="1"/>
    </xf>
    <xf numFmtId="165" fontId="21" fillId="2" borderId="3" xfId="7" applyNumberFormat="1" applyFont="1" applyFill="1" applyBorder="1" applyAlignment="1">
      <alignment horizontal="center"/>
    </xf>
    <xf numFmtId="165" fontId="35" fillId="2" borderId="3" xfId="7" applyNumberFormat="1" applyFont="1" applyFill="1" applyBorder="1" applyAlignment="1" applyProtection="1">
      <alignment horizontal="center" wrapText="1"/>
    </xf>
    <xf numFmtId="165" fontId="33" fillId="2" borderId="3" xfId="7" applyNumberFormat="1" applyFont="1" applyFill="1" applyBorder="1" applyAlignment="1" applyProtection="1">
      <alignment vertical="center" wrapText="1"/>
    </xf>
    <xf numFmtId="165" fontId="34" fillId="2" borderId="3" xfId="7" applyNumberFormat="1" applyFont="1" applyFill="1" applyBorder="1" applyAlignment="1">
      <alignment vertical="center"/>
    </xf>
    <xf numFmtId="165" fontId="27" fillId="2" borderId="3" xfId="7" applyNumberFormat="1" applyFont="1" applyFill="1" applyBorder="1" applyAlignment="1" applyProtection="1">
      <alignment vertical="center" wrapText="1"/>
    </xf>
    <xf numFmtId="165" fontId="26" fillId="2" borderId="3" xfId="7" applyNumberFormat="1" applyFont="1" applyFill="1" applyBorder="1" applyAlignment="1">
      <alignment vertical="center"/>
    </xf>
    <xf numFmtId="165" fontId="27" fillId="2" borderId="3" xfId="7" quotePrefix="1" applyNumberFormat="1" applyFont="1" applyFill="1" applyBorder="1" applyAlignment="1">
      <alignment vertical="center" wrapText="1"/>
    </xf>
    <xf numFmtId="165" fontId="31" fillId="2" borderId="3" xfId="7" quotePrefix="1" applyNumberFormat="1" applyFont="1" applyFill="1" applyBorder="1" applyAlignment="1">
      <alignment vertical="center" wrapText="1"/>
    </xf>
    <xf numFmtId="165" fontId="0" fillId="0" borderId="0" xfId="0" applyNumberFormat="1"/>
    <xf numFmtId="49" fontId="25" fillId="2" borderId="3" xfId="7" applyNumberFormat="1" applyFont="1" applyFill="1" applyBorder="1" applyAlignment="1" applyProtection="1">
      <alignment horizontal="left" vertical="center" wrapText="1"/>
    </xf>
    <xf numFmtId="49" fontId="27" fillId="2" borderId="3" xfId="7" quotePrefix="1" applyNumberFormat="1" applyFont="1" applyFill="1" applyBorder="1" applyAlignment="1">
      <alignment horizontal="left" vertical="center" indent="2"/>
    </xf>
    <xf numFmtId="49" fontId="25" fillId="2" borderId="3" xfId="7" quotePrefix="1" applyNumberFormat="1" applyFont="1" applyFill="1" applyBorder="1" applyAlignment="1">
      <alignment horizontal="left" vertical="center"/>
    </xf>
    <xf numFmtId="0" fontId="27" fillId="2" borderId="3" xfId="7" quotePrefix="1" applyFont="1" applyFill="1" applyBorder="1" applyAlignment="1">
      <alignment horizontal="left" vertical="center" wrapText="1"/>
    </xf>
    <xf numFmtId="165" fontId="32" fillId="2" borderId="3" xfId="7" applyNumberFormat="1" applyFont="1" applyFill="1" applyBorder="1" applyAlignment="1">
      <alignment horizontal="center"/>
    </xf>
    <xf numFmtId="165" fontId="25" fillId="2" borderId="3" xfId="7" applyNumberFormat="1" applyFont="1" applyFill="1" applyBorder="1" applyAlignment="1" applyProtection="1">
      <alignment horizontal="left" vertical="center" wrapText="1"/>
    </xf>
    <xf numFmtId="0" fontId="31" fillId="2" borderId="3" xfId="7" applyNumberFormat="1" applyFont="1" applyFill="1" applyBorder="1" applyAlignment="1" applyProtection="1">
      <alignment horizontal="left" vertical="center" wrapText="1" indent="2"/>
    </xf>
    <xf numFmtId="165" fontId="31" fillId="2" borderId="3" xfId="7" applyNumberFormat="1" applyFont="1" applyFill="1" applyBorder="1" applyAlignment="1" applyProtection="1">
      <alignment horizont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16" fillId="0" borderId="12" xfId="6" applyNumberFormat="1" applyFill="1" applyBorder="1" applyAlignment="1">
      <alignment horizontal="center" vertical="center" wrapText="1"/>
    </xf>
    <xf numFmtId="0" fontId="23" fillId="2" borderId="3" xfId="7" applyNumberFormat="1" applyFont="1" applyFill="1" applyBorder="1" applyAlignment="1" applyProtection="1">
      <alignment horizontal="left" vertical="center" wrapText="1"/>
    </xf>
    <xf numFmtId="0" fontId="38" fillId="2" borderId="3" xfId="7" applyNumberFormat="1" applyFont="1" applyFill="1" applyBorder="1" applyAlignment="1" applyProtection="1">
      <alignment horizontal="left" vertical="center" wrapText="1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2" fontId="26" fillId="2" borderId="3" xfId="0" applyNumberFormat="1" applyFont="1" applyFill="1" applyBorder="1" applyAlignment="1" applyProtection="1">
      <alignment horizontal="center" vertical="center" wrapText="1"/>
    </xf>
    <xf numFmtId="2" fontId="32" fillId="2" borderId="3" xfId="7" applyNumberFormat="1" applyFont="1" applyFill="1" applyBorder="1" applyAlignment="1" applyProtection="1">
      <alignment horizontal="center" vertical="center" wrapText="1"/>
    </xf>
    <xf numFmtId="2" fontId="38" fillId="2" borderId="3" xfId="7" applyNumberFormat="1" applyFont="1" applyFill="1" applyBorder="1" applyAlignment="1" applyProtection="1">
      <alignment horizontal="center" vertical="center" wrapText="1"/>
    </xf>
    <xf numFmtId="0" fontId="40" fillId="0" borderId="12" xfId="6" applyFont="1" applyFill="1" applyBorder="1" applyAlignment="1">
      <alignment horizontal="center" vertical="center" wrapText="1"/>
    </xf>
    <xf numFmtId="4" fontId="40" fillId="0" borderId="12" xfId="6" applyNumberFormat="1" applyFont="1" applyFill="1" applyBorder="1" applyAlignment="1">
      <alignment horizontal="center" vertical="center" wrapText="1"/>
    </xf>
    <xf numFmtId="0" fontId="23" fillId="3" borderId="7" xfId="7" applyNumberFormat="1" applyFont="1" applyFill="1" applyBorder="1" applyAlignment="1" applyProtection="1">
      <alignment horizontal="center" vertical="center" wrapText="1"/>
    </xf>
    <xf numFmtId="4" fontId="32" fillId="2" borderId="3" xfId="7" applyNumberFormat="1" applyFont="1" applyFill="1" applyBorder="1" applyAlignment="1" applyProtection="1">
      <alignment horizontal="center" vertical="center" wrapText="1"/>
    </xf>
    <xf numFmtId="4" fontId="38" fillId="2" borderId="3" xfId="7" applyNumberFormat="1" applyFont="1" applyFill="1" applyBorder="1" applyAlignment="1" applyProtection="1">
      <alignment horizontal="center" vertical="center" wrapText="1"/>
    </xf>
    <xf numFmtId="4" fontId="26" fillId="2" borderId="3" xfId="0" applyNumberFormat="1" applyFont="1" applyFill="1" applyBorder="1" applyAlignment="1" applyProtection="1">
      <alignment horizontal="center" vertical="center" wrapText="1"/>
    </xf>
    <xf numFmtId="0" fontId="39" fillId="2" borderId="3" xfId="7" applyNumberFormat="1" applyFont="1" applyFill="1" applyBorder="1" applyAlignment="1" applyProtection="1">
      <alignment horizontal="left" vertical="center" wrapText="1"/>
    </xf>
    <xf numFmtId="4" fontId="39" fillId="2" borderId="3" xfId="7" applyNumberFormat="1" applyFont="1" applyFill="1" applyBorder="1" applyAlignment="1" applyProtection="1">
      <alignment horizontal="center" vertical="center" wrapText="1"/>
    </xf>
    <xf numFmtId="10" fontId="0" fillId="0" borderId="0" xfId="4" applyNumberFormat="1" applyFont="1"/>
    <xf numFmtId="0" fontId="30" fillId="2" borderId="3" xfId="0" applyNumberFormat="1" applyFont="1" applyFill="1" applyBorder="1" applyAlignment="1" applyProtection="1">
      <alignment horizontal="left" vertical="center" wrapText="1"/>
    </xf>
    <xf numFmtId="4" fontId="30" fillId="2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6" fillId="0" borderId="7" xfId="0" quotePrefix="1" applyFont="1" applyBorder="1" applyAlignment="1">
      <alignment horizontal="center" wrapText="1"/>
    </xf>
    <xf numFmtId="0" fontId="6" fillId="0" borderId="8" xfId="0" quotePrefix="1" applyFont="1" applyBorder="1" applyAlignment="1">
      <alignment horizontal="center" wrapText="1"/>
    </xf>
    <xf numFmtId="0" fontId="6" fillId="0" borderId="9" xfId="0" quotePrefix="1" applyFont="1" applyBorder="1" applyAlignment="1">
      <alignment horizontal="center" wrapText="1"/>
    </xf>
    <xf numFmtId="0" fontId="6" fillId="0" borderId="10" xfId="0" quotePrefix="1" applyFont="1" applyBorder="1" applyAlignment="1">
      <alignment horizontal="center" wrapText="1"/>
    </xf>
    <xf numFmtId="0" fontId="6" fillId="0" borderId="5" xfId="0" quotePrefix="1" applyFont="1" applyBorder="1" applyAlignment="1">
      <alignment horizontal="center" wrapText="1"/>
    </xf>
    <xf numFmtId="0" fontId="6" fillId="0" borderId="11" xfId="0" quotePrefix="1" applyFont="1" applyBorder="1" applyAlignment="1">
      <alignment horizont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8" fillId="3" borderId="2" xfId="0" quotePrefix="1" applyFont="1" applyFill="1" applyBorder="1" applyAlignment="1">
      <alignment horizontal="left" vertical="center" wrapText="1"/>
    </xf>
    <xf numFmtId="0" fontId="8" fillId="3" borderId="4" xfId="0" quotePrefix="1" applyFont="1" applyFill="1" applyBorder="1" applyAlignment="1">
      <alignment horizontal="left" vertical="center" wrapText="1"/>
    </xf>
    <xf numFmtId="0" fontId="21" fillId="0" borderId="0" xfId="7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39" fillId="2" borderId="1" xfId="7" applyNumberFormat="1" applyFont="1" applyFill="1" applyBorder="1" applyAlignment="1" applyProtection="1">
      <alignment horizontal="center" vertical="center" wrapText="1"/>
    </xf>
    <xf numFmtId="0" fontId="39" fillId="2" borderId="2" xfId="7" applyNumberFormat="1" applyFont="1" applyFill="1" applyBorder="1" applyAlignment="1" applyProtection="1">
      <alignment horizontal="center" vertical="center" wrapText="1"/>
    </xf>
    <xf numFmtId="0" fontId="39" fillId="2" borderId="4" xfId="7" applyNumberFormat="1" applyFont="1" applyFill="1" applyBorder="1" applyAlignment="1" applyProtection="1">
      <alignment horizontal="center" vertical="center" wrapText="1"/>
    </xf>
    <xf numFmtId="0" fontId="26" fillId="2" borderId="1" xfId="0" applyNumberFormat="1" applyFont="1" applyFill="1" applyBorder="1" applyAlignment="1" applyProtection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26" fillId="2" borderId="4" xfId="0" applyNumberFormat="1" applyFont="1" applyFill="1" applyBorder="1" applyAlignment="1" applyProtection="1">
      <alignment horizontal="center" vertical="center" wrapText="1"/>
    </xf>
    <xf numFmtId="0" fontId="23" fillId="2" borderId="1" xfId="7" applyNumberFormat="1" applyFont="1" applyFill="1" applyBorder="1" applyAlignment="1" applyProtection="1">
      <alignment horizontal="center" vertical="center" wrapText="1"/>
    </xf>
    <xf numFmtId="0" fontId="23" fillId="2" borderId="2" xfId="7" applyNumberFormat="1" applyFont="1" applyFill="1" applyBorder="1" applyAlignment="1" applyProtection="1">
      <alignment horizontal="center" vertical="center" wrapText="1"/>
    </xf>
    <xf numFmtId="0" fontId="23" fillId="2" borderId="4" xfId="7" applyNumberFormat="1" applyFont="1" applyFill="1" applyBorder="1" applyAlignment="1" applyProtection="1">
      <alignment horizontal="center" vertical="center" wrapText="1"/>
    </xf>
    <xf numFmtId="0" fontId="38" fillId="2" borderId="1" xfId="7" applyNumberFormat="1" applyFont="1" applyFill="1" applyBorder="1" applyAlignment="1" applyProtection="1">
      <alignment horizontal="center" vertical="center" wrapText="1"/>
    </xf>
    <xf numFmtId="0" fontId="38" fillId="2" borderId="2" xfId="7" applyNumberFormat="1" applyFont="1" applyFill="1" applyBorder="1" applyAlignment="1" applyProtection="1">
      <alignment horizontal="center" vertical="center" wrapText="1"/>
    </xf>
    <xf numFmtId="0" fontId="38" fillId="2" borderId="4" xfId="7" applyNumberFormat="1" applyFont="1" applyFill="1" applyBorder="1" applyAlignment="1" applyProtection="1">
      <alignment horizontal="center" vertical="center" wrapText="1"/>
    </xf>
    <xf numFmtId="0" fontId="26" fillId="2" borderId="13" xfId="0" applyNumberFormat="1" applyFont="1" applyFill="1" applyBorder="1" applyAlignment="1" applyProtection="1">
      <alignment horizontal="center" vertical="center" wrapText="1"/>
    </xf>
    <xf numFmtId="0" fontId="26" fillId="2" borderId="14" xfId="0" applyNumberFormat="1" applyFont="1" applyFill="1" applyBorder="1" applyAlignment="1" applyProtection="1">
      <alignment horizontal="center" vertical="center" wrapText="1"/>
    </xf>
    <xf numFmtId="0" fontId="26" fillId="2" borderId="15" xfId="0" applyNumberFormat="1" applyFont="1" applyFill="1" applyBorder="1" applyAlignment="1" applyProtection="1">
      <alignment horizontal="center" vertical="center" wrapText="1"/>
    </xf>
    <xf numFmtId="0" fontId="30" fillId="2" borderId="1" xfId="0" applyNumberFormat="1" applyFont="1" applyFill="1" applyBorder="1" applyAlignment="1" applyProtection="1">
      <alignment horizontal="center" vertical="center" wrapText="1"/>
    </xf>
    <xf numFmtId="0" fontId="30" fillId="2" borderId="2" xfId="0" applyNumberFormat="1" applyFont="1" applyFill="1" applyBorder="1" applyAlignment="1" applyProtection="1">
      <alignment horizontal="center" vertical="center" wrapText="1"/>
    </xf>
    <xf numFmtId="0" fontId="30" fillId="2" borderId="4" xfId="0" applyNumberFormat="1" applyFont="1" applyFill="1" applyBorder="1" applyAlignment="1" applyProtection="1">
      <alignment horizontal="center" vertical="center" wrapText="1"/>
    </xf>
    <xf numFmtId="0" fontId="23" fillId="3" borderId="7" xfId="7" applyNumberFormat="1" applyFont="1" applyFill="1" applyBorder="1" applyAlignment="1" applyProtection="1">
      <alignment horizontal="center" vertical="center" wrapText="1"/>
    </xf>
    <xf numFmtId="0" fontId="23" fillId="3" borderId="8" xfId="7" applyNumberFormat="1" applyFont="1" applyFill="1" applyBorder="1" applyAlignment="1" applyProtection="1">
      <alignment horizontal="center" vertical="center" wrapText="1"/>
    </xf>
    <xf numFmtId="0" fontId="23" fillId="3" borderId="9" xfId="7" applyNumberFormat="1" applyFont="1" applyFill="1" applyBorder="1" applyAlignment="1" applyProtection="1">
      <alignment horizontal="center" vertical="center" wrapText="1"/>
    </xf>
    <xf numFmtId="0" fontId="23" fillId="3" borderId="10" xfId="7" applyNumberFormat="1" applyFont="1" applyFill="1" applyBorder="1" applyAlignment="1" applyProtection="1">
      <alignment horizontal="center" vertical="center" wrapText="1"/>
    </xf>
    <xf numFmtId="0" fontId="23" fillId="3" borderId="5" xfId="7" applyNumberFormat="1" applyFont="1" applyFill="1" applyBorder="1" applyAlignment="1" applyProtection="1">
      <alignment horizontal="center" vertical="center" wrapText="1"/>
    </xf>
    <xf numFmtId="0" fontId="23" fillId="3" borderId="11" xfId="7" applyNumberFormat="1" applyFont="1" applyFill="1" applyBorder="1" applyAlignment="1" applyProtection="1">
      <alignment horizontal="center" vertical="center" wrapText="1"/>
    </xf>
    <xf numFmtId="0" fontId="40" fillId="0" borderId="12" xfId="6" applyFont="1" applyFill="1" applyBorder="1" applyAlignment="1">
      <alignment horizontal="center" vertical="center" wrapText="1"/>
    </xf>
    <xf numFmtId="0" fontId="24" fillId="3" borderId="13" xfId="7" quotePrefix="1" applyFont="1" applyFill="1" applyBorder="1" applyAlignment="1">
      <alignment horizontal="center" vertical="center" wrapText="1"/>
    </xf>
    <xf numFmtId="0" fontId="24" fillId="3" borderId="14" xfId="7" quotePrefix="1" applyFont="1" applyFill="1" applyBorder="1" applyAlignment="1">
      <alignment horizontal="center" vertical="center" wrapText="1"/>
    </xf>
    <xf numFmtId="0" fontId="24" fillId="3" borderId="15" xfId="7" quotePrefix="1" applyFont="1" applyFill="1" applyBorder="1" applyAlignment="1">
      <alignment horizontal="center" vertical="center" wrapText="1"/>
    </xf>
    <xf numFmtId="0" fontId="30" fillId="2" borderId="13" xfId="0" applyNumberFormat="1" applyFont="1" applyFill="1" applyBorder="1" applyAlignment="1" applyProtection="1">
      <alignment horizontal="center" vertical="center" wrapText="1"/>
    </xf>
    <xf numFmtId="0" fontId="30" fillId="2" borderId="14" xfId="0" applyNumberFormat="1" applyFont="1" applyFill="1" applyBorder="1" applyAlignment="1" applyProtection="1">
      <alignment horizontal="center" vertical="center" wrapText="1"/>
    </xf>
    <xf numFmtId="0" fontId="30" fillId="2" borderId="15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6" fillId="0" borderId="16" xfId="0" applyNumberFormat="1" applyFont="1" applyBorder="1" applyAlignment="1">
      <alignment horizontal="right"/>
    </xf>
    <xf numFmtId="4" fontId="1" fillId="2" borderId="3" xfId="5" applyNumberFormat="1" applyFill="1" applyBorder="1" applyAlignment="1"/>
    <xf numFmtId="4" fontId="32" fillId="2" borderId="3" xfId="0" applyNumberFormat="1" applyFont="1" applyFill="1" applyBorder="1" applyAlignment="1" applyProtection="1">
      <alignment horizontal="center" vertical="center" wrapText="1"/>
    </xf>
    <xf numFmtId="4" fontId="32" fillId="3" borderId="3" xfId="7" quotePrefix="1" applyNumberFormat="1" applyFont="1" applyFill="1" applyBorder="1" applyAlignment="1">
      <alignment horizontal="center" vertical="center" wrapText="1"/>
    </xf>
    <xf numFmtId="2" fontId="32" fillId="3" borderId="3" xfId="7" quotePrefix="1" applyNumberFormat="1" applyFont="1" applyFill="1" applyBorder="1" applyAlignment="1">
      <alignment horizontal="center" vertical="center" wrapText="1"/>
    </xf>
  </cellXfs>
  <cellStyles count="8">
    <cellStyle name="20% - Isticanje5" xfId="6" builtinId="46"/>
    <cellStyle name="Normal" xfId="1" xr:uid="{00000000-0005-0000-0000-000001000000}"/>
    <cellStyle name="Normalno" xfId="0" builtinId="0"/>
    <cellStyle name="Normalno 2" xfId="2" xr:uid="{00000000-0005-0000-0000-000003000000}"/>
    <cellStyle name="Normalno 2 2" xfId="7" xr:uid="{00000000-0005-0000-0000-000004000000}"/>
    <cellStyle name="Normalno 3" xfId="3" xr:uid="{00000000-0005-0000-0000-000005000000}"/>
    <cellStyle name="Postotak" xfId="4" builtinId="5"/>
    <cellStyle name="Ukupni zbroj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zoomScaleNormal="100" workbookViewId="0">
      <selection activeCell="O10" sqref="O10"/>
    </sheetView>
  </sheetViews>
  <sheetFormatPr defaultRowHeight="15" x14ac:dyDescent="0.25"/>
  <cols>
    <col min="1" max="1" width="12.85546875" customWidth="1"/>
    <col min="2" max="3" width="10.28515625" customWidth="1"/>
    <col min="4" max="4" width="16.140625" bestFit="1" customWidth="1"/>
    <col min="5" max="5" width="9.28515625" customWidth="1"/>
    <col min="6" max="6" width="19.5703125" customWidth="1"/>
    <col min="7" max="7" width="16.140625" customWidth="1"/>
    <col min="8" max="8" width="17" style="26" customWidth="1"/>
    <col min="9" max="9" width="18.140625" style="26" customWidth="1"/>
    <col min="10" max="10" width="17.28515625" customWidth="1"/>
    <col min="13" max="13" width="11" bestFit="1" customWidth="1"/>
  </cols>
  <sheetData>
    <row r="1" spans="1:14" ht="42" customHeight="1" x14ac:dyDescent="0.25">
      <c r="A1" s="120" t="s">
        <v>166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4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4" ht="15.75" x14ac:dyDescent="0.25">
      <c r="A3" s="103" t="s">
        <v>16</v>
      </c>
      <c r="B3" s="103"/>
      <c r="C3" s="103"/>
      <c r="D3" s="103"/>
      <c r="E3" s="103"/>
      <c r="F3" s="103"/>
      <c r="G3" s="121"/>
      <c r="H3" s="121"/>
      <c r="I3" s="121"/>
      <c r="J3" s="121"/>
    </row>
    <row r="4" spans="1:14" ht="18" x14ac:dyDescent="0.25">
      <c r="A4" s="5"/>
      <c r="B4" s="5"/>
      <c r="C4" s="5"/>
      <c r="D4" s="5"/>
      <c r="E4" s="5"/>
      <c r="F4" s="5"/>
      <c r="G4" s="6"/>
      <c r="H4" s="6"/>
      <c r="I4" s="6"/>
      <c r="J4" s="6"/>
    </row>
    <row r="5" spans="1:14" ht="18" customHeight="1" x14ac:dyDescent="0.25">
      <c r="A5" s="103" t="s">
        <v>20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4" ht="18" x14ac:dyDescent="0.25">
      <c r="A6" s="1"/>
      <c r="B6" s="2"/>
      <c r="C6" s="2"/>
      <c r="D6" s="2"/>
      <c r="E6" s="7"/>
      <c r="F6" s="8"/>
      <c r="G6" s="8"/>
      <c r="H6" s="8"/>
      <c r="I6" s="8"/>
      <c r="J6" s="17" t="s">
        <v>40</v>
      </c>
    </row>
    <row r="7" spans="1:14" ht="31.15" customHeight="1" x14ac:dyDescent="0.25">
      <c r="A7" s="111" t="s">
        <v>52</v>
      </c>
      <c r="B7" s="112"/>
      <c r="C7" s="112"/>
      <c r="D7" s="112"/>
      <c r="E7" s="113"/>
      <c r="F7" s="4" t="s">
        <v>154</v>
      </c>
      <c r="G7" s="4" t="s">
        <v>155</v>
      </c>
      <c r="H7" s="4" t="s">
        <v>156</v>
      </c>
      <c r="I7" s="4" t="s">
        <v>157</v>
      </c>
      <c r="J7" s="4" t="s">
        <v>165</v>
      </c>
    </row>
    <row r="8" spans="1:14" s="26" customFormat="1" ht="31.15" customHeight="1" x14ac:dyDescent="0.25">
      <c r="A8" s="114"/>
      <c r="B8" s="115"/>
      <c r="C8" s="115"/>
      <c r="D8" s="115"/>
      <c r="E8" s="116"/>
      <c r="F8" s="4" t="s">
        <v>49</v>
      </c>
      <c r="G8" s="4" t="s">
        <v>51</v>
      </c>
      <c r="H8" s="4" t="s">
        <v>53</v>
      </c>
      <c r="I8" s="4" t="s">
        <v>54</v>
      </c>
      <c r="J8" s="4" t="s">
        <v>55</v>
      </c>
    </row>
    <row r="9" spans="1:14" s="26" customFormat="1" ht="31.15" customHeight="1" x14ac:dyDescent="0.25">
      <c r="A9" s="108">
        <v>1</v>
      </c>
      <c r="B9" s="109"/>
      <c r="C9" s="109"/>
      <c r="D9" s="109"/>
      <c r="E9" s="110"/>
      <c r="F9" s="4">
        <v>2</v>
      </c>
      <c r="G9" s="4">
        <v>3</v>
      </c>
      <c r="H9" s="4">
        <v>4</v>
      </c>
      <c r="I9" s="4">
        <v>5</v>
      </c>
      <c r="J9" s="4">
        <v>6</v>
      </c>
    </row>
    <row r="10" spans="1:14" ht="15" customHeight="1" x14ac:dyDescent="0.25">
      <c r="A10" s="122" t="s">
        <v>0</v>
      </c>
      <c r="B10" s="123"/>
      <c r="C10" s="123"/>
      <c r="D10" s="123"/>
      <c r="E10" s="124"/>
      <c r="F10" s="32">
        <f t="shared" ref="F10:J10" si="0">F11+F12</f>
        <v>2546688.5099999998</v>
      </c>
      <c r="G10" s="32">
        <f t="shared" si="0"/>
        <v>2862318</v>
      </c>
      <c r="H10" s="32">
        <f t="shared" si="0"/>
        <v>3015359</v>
      </c>
      <c r="I10" s="32">
        <f t="shared" si="0"/>
        <v>3015369</v>
      </c>
      <c r="J10" s="32">
        <f t="shared" si="0"/>
        <v>3015359</v>
      </c>
      <c r="M10" s="27"/>
      <c r="N10" s="98"/>
    </row>
    <row r="11" spans="1:14" ht="15" customHeight="1" x14ac:dyDescent="0.25">
      <c r="A11" s="125" t="s">
        <v>1</v>
      </c>
      <c r="B11" s="126"/>
      <c r="C11" s="126"/>
      <c r="D11" s="126"/>
      <c r="E11" s="127"/>
      <c r="F11" s="33">
        <v>2546688.5099999998</v>
      </c>
      <c r="G11" s="33">
        <v>2862318</v>
      </c>
      <c r="H11" s="171">
        <v>3015359</v>
      </c>
      <c r="I11" s="171">
        <v>3015369</v>
      </c>
      <c r="J11" s="171">
        <v>3015359</v>
      </c>
    </row>
    <row r="12" spans="1:14" x14ac:dyDescent="0.25">
      <c r="A12" s="128" t="s">
        <v>2</v>
      </c>
      <c r="B12" s="129"/>
      <c r="C12" s="129"/>
      <c r="D12" s="129"/>
      <c r="E12" s="130"/>
      <c r="F12" s="33">
        <v>0</v>
      </c>
      <c r="G12" s="33">
        <v>0</v>
      </c>
      <c r="H12" s="170">
        <v>0</v>
      </c>
      <c r="I12" s="170">
        <v>0</v>
      </c>
      <c r="J12" s="170">
        <v>0</v>
      </c>
    </row>
    <row r="13" spans="1:14" ht="16.5" customHeight="1" x14ac:dyDescent="0.25">
      <c r="A13" s="18" t="s">
        <v>3</v>
      </c>
      <c r="B13" s="28"/>
      <c r="C13" s="28"/>
      <c r="D13" s="28"/>
      <c r="E13" s="28"/>
      <c r="F13" s="32">
        <f>F14+F15</f>
        <v>2557909.62</v>
      </c>
      <c r="G13" s="32">
        <f>G14+G15</f>
        <v>2862318</v>
      </c>
      <c r="H13" s="32">
        <f>H14+H15</f>
        <v>3015359</v>
      </c>
      <c r="I13" s="32">
        <f>I14+I15</f>
        <v>3015369</v>
      </c>
      <c r="J13" s="32">
        <f>J14+J15</f>
        <v>3015359</v>
      </c>
    </row>
    <row r="14" spans="1:14" ht="15" customHeight="1" x14ac:dyDescent="0.25">
      <c r="A14" s="117" t="s">
        <v>4</v>
      </c>
      <c r="B14" s="118"/>
      <c r="C14" s="118"/>
      <c r="D14" s="118"/>
      <c r="E14" s="119"/>
      <c r="F14" s="33">
        <v>2520570.9300000002</v>
      </c>
      <c r="G14" s="33">
        <v>2811311</v>
      </c>
      <c r="H14" s="33">
        <v>2974609</v>
      </c>
      <c r="I14" s="33">
        <v>2974619</v>
      </c>
      <c r="J14" s="33">
        <v>2974609</v>
      </c>
    </row>
    <row r="15" spans="1:14" x14ac:dyDescent="0.25">
      <c r="A15" s="128" t="s">
        <v>5</v>
      </c>
      <c r="B15" s="129"/>
      <c r="C15" s="129"/>
      <c r="D15" s="129"/>
      <c r="E15" s="130"/>
      <c r="F15" s="33">
        <v>37338.69</v>
      </c>
      <c r="G15" s="33">
        <v>51007</v>
      </c>
      <c r="H15" s="33">
        <v>40750</v>
      </c>
      <c r="I15" s="33">
        <v>40750</v>
      </c>
      <c r="J15" s="33">
        <v>40750</v>
      </c>
    </row>
    <row r="16" spans="1:14" ht="15" customHeight="1" x14ac:dyDescent="0.25">
      <c r="A16" s="132" t="s">
        <v>6</v>
      </c>
      <c r="B16" s="134"/>
      <c r="C16" s="134"/>
      <c r="D16" s="134"/>
      <c r="E16" s="135"/>
      <c r="F16" s="32">
        <f t="shared" ref="F16:G16" si="1">F10-F13</f>
        <v>-11221.110000000335</v>
      </c>
      <c r="G16" s="32">
        <f t="shared" si="1"/>
        <v>0</v>
      </c>
      <c r="H16" s="32">
        <v>0</v>
      </c>
      <c r="I16" s="32">
        <v>0</v>
      </c>
      <c r="J16" s="34">
        <v>0</v>
      </c>
    </row>
    <row r="17" spans="1:10" ht="18" x14ac:dyDescent="0.25">
      <c r="A17" s="5"/>
      <c r="B17" s="9"/>
      <c r="C17" s="9"/>
      <c r="D17" s="9"/>
      <c r="E17" s="9"/>
      <c r="F17" s="3"/>
      <c r="G17" s="3"/>
      <c r="H17" s="3"/>
      <c r="I17" s="3"/>
      <c r="J17" s="3"/>
    </row>
    <row r="18" spans="1:10" ht="18" customHeight="1" x14ac:dyDescent="0.25">
      <c r="A18" s="103" t="s">
        <v>21</v>
      </c>
      <c r="B18" s="104"/>
      <c r="C18" s="104"/>
      <c r="D18" s="104"/>
      <c r="E18" s="104"/>
      <c r="F18" s="104"/>
      <c r="G18" s="104"/>
      <c r="H18" s="104"/>
      <c r="I18" s="104"/>
      <c r="J18" s="104"/>
    </row>
    <row r="19" spans="1:10" ht="18" x14ac:dyDescent="0.25">
      <c r="A19" s="5"/>
      <c r="B19" s="9"/>
      <c r="C19" s="9"/>
      <c r="D19" s="9"/>
      <c r="E19" s="9"/>
      <c r="F19" s="3"/>
      <c r="G19" s="3"/>
      <c r="H19" s="3"/>
      <c r="I19" s="3"/>
      <c r="J19" s="3"/>
    </row>
    <row r="20" spans="1:10" s="26" customFormat="1" ht="18" x14ac:dyDescent="0.25">
      <c r="A20" s="5"/>
      <c r="B20" s="9"/>
      <c r="C20" s="9"/>
      <c r="D20" s="9"/>
      <c r="E20" s="9"/>
      <c r="F20" s="3"/>
      <c r="G20" s="3"/>
      <c r="H20" s="3"/>
      <c r="I20" s="3"/>
      <c r="J20" s="3"/>
    </row>
    <row r="21" spans="1:10" s="26" customFormat="1" ht="25.5" x14ac:dyDescent="0.25">
      <c r="A21" s="111" t="s">
        <v>52</v>
      </c>
      <c r="B21" s="112"/>
      <c r="C21" s="112"/>
      <c r="D21" s="112"/>
      <c r="E21" s="113"/>
      <c r="F21" s="4" t="s">
        <v>154</v>
      </c>
      <c r="G21" s="4" t="s">
        <v>155</v>
      </c>
      <c r="H21" s="4" t="s">
        <v>156</v>
      </c>
      <c r="I21" s="4" t="s">
        <v>157</v>
      </c>
      <c r="J21" s="4" t="s">
        <v>158</v>
      </c>
    </row>
    <row r="22" spans="1:10" s="26" customFormat="1" x14ac:dyDescent="0.25">
      <c r="A22" s="114"/>
      <c r="B22" s="115"/>
      <c r="C22" s="115"/>
      <c r="D22" s="115"/>
      <c r="E22" s="116"/>
      <c r="F22" s="4" t="s">
        <v>49</v>
      </c>
      <c r="G22" s="4" t="s">
        <v>51</v>
      </c>
      <c r="H22" s="4" t="s">
        <v>53</v>
      </c>
      <c r="I22" s="4" t="s">
        <v>54</v>
      </c>
      <c r="J22" s="4" t="s">
        <v>55</v>
      </c>
    </row>
    <row r="23" spans="1:10" s="26" customFormat="1" x14ac:dyDescent="0.25">
      <c r="A23" s="108">
        <v>1</v>
      </c>
      <c r="B23" s="109"/>
      <c r="C23" s="109"/>
      <c r="D23" s="109"/>
      <c r="E23" s="110"/>
      <c r="F23" s="4">
        <v>2</v>
      </c>
      <c r="G23" s="4">
        <v>3</v>
      </c>
      <c r="H23" s="4">
        <v>4</v>
      </c>
      <c r="I23" s="4">
        <v>5</v>
      </c>
      <c r="J23" s="4">
        <v>6</v>
      </c>
    </row>
    <row r="24" spans="1:10" ht="15.75" customHeight="1" x14ac:dyDescent="0.25">
      <c r="A24" s="125" t="s">
        <v>7</v>
      </c>
      <c r="B24" s="126"/>
      <c r="C24" s="126"/>
      <c r="D24" s="126"/>
      <c r="E24" s="127"/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125" t="s">
        <v>8</v>
      </c>
      <c r="B25" s="131"/>
      <c r="C25" s="131"/>
      <c r="D25" s="131"/>
      <c r="E25" s="131"/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132" t="s">
        <v>9</v>
      </c>
      <c r="B26" s="133"/>
      <c r="C26" s="133"/>
      <c r="D26" s="133"/>
      <c r="E26" s="133"/>
      <c r="F26" s="32">
        <v>-4255.070000000298</v>
      </c>
      <c r="G26" s="11">
        <v>0</v>
      </c>
      <c r="H26" s="11">
        <v>0</v>
      </c>
      <c r="I26" s="11">
        <v>0</v>
      </c>
      <c r="J26" s="11">
        <v>0</v>
      </c>
    </row>
    <row r="27" spans="1:10" ht="18" x14ac:dyDescent="0.25">
      <c r="A27" s="10"/>
      <c r="B27" s="9"/>
      <c r="C27" s="9"/>
      <c r="D27" s="9"/>
      <c r="E27" s="9"/>
      <c r="F27" s="3"/>
      <c r="G27" s="3"/>
      <c r="H27" s="3"/>
      <c r="I27" s="3"/>
      <c r="J27" s="3"/>
    </row>
    <row r="28" spans="1:10" ht="18" customHeight="1" x14ac:dyDescent="0.25">
      <c r="A28" s="103" t="s">
        <v>56</v>
      </c>
      <c r="B28" s="104"/>
      <c r="C28" s="104"/>
      <c r="D28" s="104"/>
      <c r="E28" s="104"/>
      <c r="F28" s="104"/>
      <c r="G28" s="104"/>
      <c r="H28" s="104"/>
      <c r="I28" s="104"/>
      <c r="J28" s="104"/>
    </row>
    <row r="29" spans="1:10" ht="18" x14ac:dyDescent="0.25">
      <c r="A29" s="10"/>
      <c r="B29" s="9"/>
      <c r="C29" s="9"/>
      <c r="D29" s="9"/>
      <c r="E29" s="9"/>
      <c r="F29" s="3"/>
      <c r="G29" s="3"/>
      <c r="H29" s="3"/>
      <c r="I29" s="3"/>
      <c r="J29" s="3"/>
    </row>
    <row r="30" spans="1:10" s="26" customFormat="1" ht="25.5" x14ac:dyDescent="0.25">
      <c r="A30" s="111" t="s">
        <v>52</v>
      </c>
      <c r="B30" s="112"/>
      <c r="C30" s="112"/>
      <c r="D30" s="112"/>
      <c r="E30" s="113"/>
      <c r="F30" s="4" t="s">
        <v>48</v>
      </c>
      <c r="G30" s="4" t="s">
        <v>50</v>
      </c>
      <c r="H30" s="4" t="s">
        <v>156</v>
      </c>
      <c r="I30" s="4" t="s">
        <v>157</v>
      </c>
      <c r="J30" s="4" t="s">
        <v>158</v>
      </c>
    </row>
    <row r="31" spans="1:10" s="26" customFormat="1" x14ac:dyDescent="0.25">
      <c r="A31" s="114"/>
      <c r="B31" s="115"/>
      <c r="C31" s="115"/>
      <c r="D31" s="115"/>
      <c r="E31" s="116"/>
      <c r="F31" s="4" t="s">
        <v>49</v>
      </c>
      <c r="G31" s="4" t="s">
        <v>51</v>
      </c>
      <c r="H31" s="4" t="s">
        <v>53</v>
      </c>
      <c r="I31" s="4" t="s">
        <v>54</v>
      </c>
      <c r="J31" s="4" t="s">
        <v>55</v>
      </c>
    </row>
    <row r="32" spans="1:10" ht="15" customHeight="1" x14ac:dyDescent="0.25">
      <c r="A32" s="108">
        <v>1</v>
      </c>
      <c r="B32" s="109"/>
      <c r="C32" s="109"/>
      <c r="D32" s="109"/>
      <c r="E32" s="110"/>
      <c r="F32" s="14"/>
      <c r="G32" s="14"/>
      <c r="H32" s="14"/>
      <c r="I32" s="14"/>
      <c r="J32" s="15"/>
    </row>
    <row r="33" spans="1:10" ht="30" customHeight="1" x14ac:dyDescent="0.25">
      <c r="A33" s="105" t="s">
        <v>58</v>
      </c>
      <c r="B33" s="106"/>
      <c r="C33" s="106"/>
      <c r="D33" s="106"/>
      <c r="E33" s="107"/>
      <c r="F33" s="82">
        <v>4255.0700000002898</v>
      </c>
      <c r="G33" s="16">
        <v>0</v>
      </c>
      <c r="H33" s="16">
        <v>0</v>
      </c>
      <c r="I33" s="16">
        <v>0</v>
      </c>
      <c r="J33" s="13">
        <v>0</v>
      </c>
    </row>
    <row r="34" spans="1:10" s="26" customFormat="1" ht="30" customHeight="1" x14ac:dyDescent="0.25">
      <c r="A34" s="105" t="s">
        <v>59</v>
      </c>
      <c r="B34" s="106"/>
      <c r="C34" s="106"/>
      <c r="D34" s="106"/>
      <c r="E34" s="107"/>
      <c r="F34" s="16">
        <v>0</v>
      </c>
      <c r="G34" s="16">
        <v>0</v>
      </c>
      <c r="H34" s="16">
        <v>0</v>
      </c>
      <c r="I34" s="16">
        <v>0</v>
      </c>
      <c r="J34" s="13">
        <v>0</v>
      </c>
    </row>
    <row r="35" spans="1:10" s="26" customFormat="1" ht="38.25" customHeight="1" x14ac:dyDescent="0.25">
      <c r="A35" s="105" t="s">
        <v>9</v>
      </c>
      <c r="B35" s="106"/>
      <c r="C35" s="106"/>
      <c r="D35" s="106"/>
      <c r="E35" s="107"/>
      <c r="F35" s="16">
        <v>0</v>
      </c>
      <c r="G35" s="16">
        <v>0</v>
      </c>
      <c r="H35" s="16">
        <v>0</v>
      </c>
      <c r="I35" s="16">
        <v>0</v>
      </c>
      <c r="J35" s="13">
        <v>0</v>
      </c>
    </row>
    <row r="36" spans="1:10" s="26" customFormat="1" ht="45" customHeight="1" x14ac:dyDescent="0.25">
      <c r="A36" s="105" t="s">
        <v>60</v>
      </c>
      <c r="B36" s="106"/>
      <c r="C36" s="106"/>
      <c r="D36" s="106"/>
      <c r="E36" s="107"/>
      <c r="F36" s="16">
        <v>0</v>
      </c>
      <c r="G36" s="16">
        <v>0</v>
      </c>
      <c r="H36" s="16">
        <v>0</v>
      </c>
      <c r="I36" s="16">
        <v>0</v>
      </c>
      <c r="J36" s="13">
        <v>0</v>
      </c>
    </row>
    <row r="37" spans="1:10" s="26" customFormat="1" ht="18" customHeight="1" x14ac:dyDescent="0.25">
      <c r="A37" s="103" t="s">
        <v>57</v>
      </c>
      <c r="B37" s="104"/>
      <c r="C37" s="104"/>
      <c r="D37" s="104"/>
      <c r="E37" s="104"/>
      <c r="F37" s="104"/>
      <c r="G37" s="104"/>
      <c r="H37" s="104"/>
      <c r="I37" s="104"/>
      <c r="J37" s="104"/>
    </row>
    <row r="38" spans="1:10" s="26" customFormat="1" ht="18" x14ac:dyDescent="0.25">
      <c r="A38" s="10"/>
      <c r="B38" s="9"/>
      <c r="C38" s="9"/>
      <c r="D38" s="9"/>
      <c r="E38" s="9"/>
      <c r="F38" s="3"/>
      <c r="G38" s="3"/>
      <c r="H38" s="3"/>
      <c r="I38" s="3"/>
      <c r="J38" s="3"/>
    </row>
    <row r="39" spans="1:10" s="26" customFormat="1" ht="25.5" x14ac:dyDescent="0.25">
      <c r="A39" s="111" t="s">
        <v>52</v>
      </c>
      <c r="B39" s="112"/>
      <c r="C39" s="112"/>
      <c r="D39" s="112"/>
      <c r="E39" s="113"/>
      <c r="F39" s="4" t="s">
        <v>48</v>
      </c>
      <c r="G39" s="4" t="s">
        <v>50</v>
      </c>
      <c r="H39" s="4" t="s">
        <v>156</v>
      </c>
      <c r="I39" s="4" t="s">
        <v>157</v>
      </c>
      <c r="J39" s="4" t="s">
        <v>158</v>
      </c>
    </row>
    <row r="40" spans="1:10" s="26" customFormat="1" x14ac:dyDescent="0.25">
      <c r="A40" s="114"/>
      <c r="B40" s="115"/>
      <c r="C40" s="115"/>
      <c r="D40" s="115"/>
      <c r="E40" s="116"/>
      <c r="F40" s="4" t="s">
        <v>49</v>
      </c>
      <c r="G40" s="4" t="s">
        <v>51</v>
      </c>
      <c r="H40" s="4" t="s">
        <v>53</v>
      </c>
      <c r="I40" s="4" t="s">
        <v>54</v>
      </c>
      <c r="J40" s="4" t="s">
        <v>55</v>
      </c>
    </row>
    <row r="41" spans="1:10" s="26" customFormat="1" ht="15" customHeight="1" x14ac:dyDescent="0.25">
      <c r="A41" s="108">
        <v>1</v>
      </c>
      <c r="B41" s="109"/>
      <c r="C41" s="109"/>
      <c r="D41" s="109"/>
      <c r="E41" s="110"/>
      <c r="F41" s="14"/>
      <c r="G41" s="14"/>
      <c r="H41" s="14"/>
      <c r="I41" s="14"/>
      <c r="J41" s="15"/>
    </row>
    <row r="42" spans="1:10" s="26" customFormat="1" ht="30" customHeight="1" x14ac:dyDescent="0.25">
      <c r="A42" s="105" t="s">
        <v>58</v>
      </c>
      <c r="B42" s="106"/>
      <c r="C42" s="106"/>
      <c r="D42" s="106"/>
      <c r="E42" s="107"/>
      <c r="F42" s="16">
        <v>0</v>
      </c>
      <c r="G42" s="16">
        <v>0</v>
      </c>
      <c r="H42" s="16">
        <v>0</v>
      </c>
      <c r="I42" s="16">
        <v>0</v>
      </c>
      <c r="J42" s="13">
        <v>0</v>
      </c>
    </row>
    <row r="43" spans="1:10" s="26" customFormat="1" ht="28.5" customHeight="1" x14ac:dyDescent="0.25">
      <c r="A43" s="105" t="s">
        <v>61</v>
      </c>
      <c r="B43" s="106"/>
      <c r="C43" s="106"/>
      <c r="D43" s="106"/>
      <c r="E43" s="107"/>
      <c r="F43" s="16">
        <v>0</v>
      </c>
      <c r="G43" s="16">
        <v>0</v>
      </c>
      <c r="H43" s="16">
        <v>0</v>
      </c>
      <c r="I43" s="16">
        <v>0</v>
      </c>
      <c r="J43" s="13">
        <v>0</v>
      </c>
    </row>
    <row r="44" spans="1:10" s="26" customFormat="1" ht="24" customHeight="1" x14ac:dyDescent="0.25">
      <c r="A44" s="105" t="s">
        <v>62</v>
      </c>
      <c r="B44" s="106"/>
      <c r="C44" s="106"/>
      <c r="D44" s="106"/>
      <c r="E44" s="107"/>
      <c r="F44" s="16">
        <v>0</v>
      </c>
      <c r="G44" s="16">
        <v>0</v>
      </c>
      <c r="H44" s="16">
        <v>0</v>
      </c>
      <c r="I44" s="16">
        <v>0</v>
      </c>
      <c r="J44" s="13">
        <v>0</v>
      </c>
    </row>
    <row r="45" spans="1:10" s="26" customFormat="1" ht="25.5" customHeight="1" x14ac:dyDescent="0.25">
      <c r="A45" s="105" t="s">
        <v>59</v>
      </c>
      <c r="B45" s="106"/>
      <c r="C45" s="106"/>
      <c r="D45" s="106"/>
      <c r="E45" s="107"/>
      <c r="F45" s="16">
        <v>0</v>
      </c>
      <c r="G45" s="16">
        <v>0</v>
      </c>
      <c r="H45" s="16">
        <v>0</v>
      </c>
      <c r="I45" s="16">
        <v>0</v>
      </c>
      <c r="J45" s="13">
        <v>0</v>
      </c>
    </row>
    <row r="46" spans="1:10" ht="44.25" customHeight="1" x14ac:dyDescent="0.25">
      <c r="A46" s="101" t="s">
        <v>22</v>
      </c>
      <c r="B46" s="102"/>
      <c r="C46" s="102"/>
      <c r="D46" s="102"/>
      <c r="E46" s="102"/>
      <c r="F46" s="102"/>
      <c r="G46" s="102"/>
      <c r="H46" s="102"/>
      <c r="I46" s="102"/>
      <c r="J46" s="102"/>
    </row>
  </sheetData>
  <mergeCells count="32">
    <mergeCell ref="A24:E24"/>
    <mergeCell ref="A25:E25"/>
    <mergeCell ref="A26:E26"/>
    <mergeCell ref="A15:E15"/>
    <mergeCell ref="A16:E16"/>
    <mergeCell ref="A21:E22"/>
    <mergeCell ref="A23:E23"/>
    <mergeCell ref="A14:E14"/>
    <mergeCell ref="A5:J5"/>
    <mergeCell ref="A18:J18"/>
    <mergeCell ref="A1:J1"/>
    <mergeCell ref="A3:J3"/>
    <mergeCell ref="A10:E10"/>
    <mergeCell ref="A11:E11"/>
    <mergeCell ref="A12:E12"/>
    <mergeCell ref="A7:E8"/>
    <mergeCell ref="A9:E9"/>
    <mergeCell ref="A46:J46"/>
    <mergeCell ref="A28:J28"/>
    <mergeCell ref="A36:E36"/>
    <mergeCell ref="A32:E32"/>
    <mergeCell ref="A33:E33"/>
    <mergeCell ref="A30:E31"/>
    <mergeCell ref="A37:J37"/>
    <mergeCell ref="A39:E40"/>
    <mergeCell ref="A41:E41"/>
    <mergeCell ref="A42:E42"/>
    <mergeCell ref="A45:E45"/>
    <mergeCell ref="A34:E34"/>
    <mergeCell ref="A35:E35"/>
    <mergeCell ref="A43:E43"/>
    <mergeCell ref="A44:E44"/>
  </mergeCells>
  <pageMargins left="0.25" right="0.25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8"/>
  <sheetViews>
    <sheetView zoomScaleNormal="100" workbookViewId="0">
      <selection activeCell="G44" sqref="G44"/>
    </sheetView>
  </sheetViews>
  <sheetFormatPr defaultRowHeight="15" x14ac:dyDescent="0.25"/>
  <cols>
    <col min="1" max="1" width="10.7109375" customWidth="1"/>
    <col min="2" max="2" width="28" customWidth="1"/>
    <col min="3" max="3" width="17.28515625" customWidth="1"/>
    <col min="4" max="4" width="18.5703125" customWidth="1"/>
    <col min="5" max="7" width="16.28515625" bestFit="1" customWidth="1"/>
    <col min="9" max="10" width="11.7109375" bestFit="1" customWidth="1"/>
  </cols>
  <sheetData>
    <row r="1" spans="1:10" ht="18" customHeight="1" x14ac:dyDescent="0.25">
      <c r="A1" s="103" t="s">
        <v>11</v>
      </c>
      <c r="B1" s="103"/>
      <c r="C1" s="103"/>
      <c r="D1" s="103"/>
      <c r="E1" s="103"/>
      <c r="F1" s="103"/>
      <c r="G1" s="103"/>
    </row>
    <row r="2" spans="1:10" ht="18" x14ac:dyDescent="0.25">
      <c r="A2" s="5"/>
      <c r="B2" s="5"/>
      <c r="C2" s="5"/>
      <c r="D2" s="6"/>
      <c r="E2" s="6"/>
    </row>
    <row r="3" spans="1:10" ht="15.75" customHeight="1" x14ac:dyDescent="0.25">
      <c r="A3" s="103" t="s">
        <v>63</v>
      </c>
      <c r="B3" s="103"/>
      <c r="C3" s="103"/>
      <c r="D3" s="103"/>
      <c r="E3" s="103"/>
      <c r="F3" s="103"/>
      <c r="G3" s="103"/>
    </row>
    <row r="4" spans="1:10" ht="18" x14ac:dyDescent="0.25">
      <c r="A4" s="5"/>
      <c r="B4" s="5"/>
      <c r="C4" s="5"/>
      <c r="D4" s="6"/>
      <c r="E4" s="6"/>
    </row>
    <row r="5" spans="1:10" ht="25.5" x14ac:dyDescent="0.25">
      <c r="A5" s="36" t="s">
        <v>64</v>
      </c>
      <c r="B5" s="37" t="s">
        <v>10</v>
      </c>
      <c r="C5" s="38" t="s">
        <v>154</v>
      </c>
      <c r="D5" s="38" t="s">
        <v>155</v>
      </c>
      <c r="E5" s="36" t="s">
        <v>156</v>
      </c>
      <c r="F5" s="36" t="s">
        <v>157</v>
      </c>
      <c r="G5" s="36" t="s">
        <v>158</v>
      </c>
    </row>
    <row r="6" spans="1:10" s="26" customFormat="1" x14ac:dyDescent="0.25">
      <c r="A6" s="39"/>
      <c r="B6" s="39"/>
      <c r="C6" s="39" t="s">
        <v>49</v>
      </c>
      <c r="D6" s="39" t="s">
        <v>51</v>
      </c>
      <c r="E6" s="39" t="s">
        <v>53</v>
      </c>
      <c r="F6" s="39" t="s">
        <v>54</v>
      </c>
      <c r="G6" s="39" t="s">
        <v>55</v>
      </c>
    </row>
    <row r="7" spans="1:10" s="26" customForma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s="26" customFormat="1" ht="19.5" customHeight="1" x14ac:dyDescent="0.25">
      <c r="A8" s="50"/>
      <c r="B8" s="50" t="s">
        <v>65</v>
      </c>
      <c r="C8" s="66">
        <f>SUM(C9)</f>
        <v>2546688.5099999998</v>
      </c>
      <c r="D8" s="66">
        <f>SUM(D9)</f>
        <v>2862318</v>
      </c>
      <c r="E8" s="65">
        <f>E9</f>
        <v>3015359</v>
      </c>
      <c r="F8" s="65">
        <f t="shared" ref="F8:G8" si="0">SUM(F9)</f>
        <v>3015369</v>
      </c>
      <c r="G8" s="65">
        <f t="shared" si="0"/>
        <v>3015359</v>
      </c>
    </row>
    <row r="9" spans="1:10" ht="15.75" customHeight="1" x14ac:dyDescent="0.25">
      <c r="A9" s="80">
        <v>6</v>
      </c>
      <c r="B9" s="47" t="s">
        <v>12</v>
      </c>
      <c r="C9" s="81">
        <f>SUM(C10:C13)</f>
        <v>2546688.5099999998</v>
      </c>
      <c r="D9" s="81">
        <f>SUM(D10:D13)</f>
        <v>2862318</v>
      </c>
      <c r="E9" s="78">
        <f>SUM(E10:E13)</f>
        <v>3015359</v>
      </c>
      <c r="F9" s="78">
        <f>SUM(F10:F13)</f>
        <v>3015369</v>
      </c>
      <c r="G9" s="78">
        <f t="shared" ref="G9" si="1">SUM(G10:G13)</f>
        <v>3015359</v>
      </c>
    </row>
    <row r="10" spans="1:10" ht="39.75" customHeight="1" x14ac:dyDescent="0.25">
      <c r="A10" s="44">
        <v>63</v>
      </c>
      <c r="B10" s="46" t="s">
        <v>67</v>
      </c>
      <c r="C10" s="54">
        <v>2200068.84</v>
      </c>
      <c r="D10" s="54">
        <v>2491758</v>
      </c>
      <c r="E10" s="52">
        <v>2618978</v>
      </c>
      <c r="F10" s="52">
        <v>2618978</v>
      </c>
      <c r="G10" s="52">
        <v>2618978</v>
      </c>
      <c r="I10" s="27"/>
    </row>
    <row r="11" spans="1:10" ht="54.75" customHeight="1" x14ac:dyDescent="0.25">
      <c r="A11" s="44">
        <v>65</v>
      </c>
      <c r="B11" s="46" t="s">
        <v>68</v>
      </c>
      <c r="C11" s="53">
        <v>68717.59</v>
      </c>
      <c r="D11" s="53">
        <v>70970</v>
      </c>
      <c r="E11" s="52">
        <v>68431</v>
      </c>
      <c r="F11" s="52">
        <v>68431</v>
      </c>
      <c r="G11" s="52">
        <v>68431</v>
      </c>
    </row>
    <row r="12" spans="1:10" ht="51" x14ac:dyDescent="0.25">
      <c r="A12" s="44">
        <v>66</v>
      </c>
      <c r="B12" s="46" t="s">
        <v>69</v>
      </c>
      <c r="C12" s="53">
        <v>28508.59</v>
      </c>
      <c r="D12" s="53">
        <v>33680</v>
      </c>
      <c r="E12" s="52">
        <v>33594</v>
      </c>
      <c r="F12" s="52">
        <v>33594</v>
      </c>
      <c r="G12" s="52">
        <v>33594</v>
      </c>
      <c r="J12" s="27"/>
    </row>
    <row r="13" spans="1:10" ht="38.25" x14ac:dyDescent="0.25">
      <c r="A13" s="44">
        <v>67</v>
      </c>
      <c r="B13" s="46" t="s">
        <v>70</v>
      </c>
      <c r="C13" s="53">
        <v>249393.49</v>
      </c>
      <c r="D13" s="53">
        <v>265910</v>
      </c>
      <c r="E13" s="52">
        <v>294356</v>
      </c>
      <c r="F13" s="52">
        <v>294366</v>
      </c>
      <c r="G13" s="52">
        <v>294356</v>
      </c>
      <c r="J13" s="27"/>
    </row>
    <row r="15" spans="1:10" ht="15.75" x14ac:dyDescent="0.25">
      <c r="A15" s="103"/>
      <c r="B15" s="137"/>
      <c r="C15" s="137"/>
      <c r="D15" s="137"/>
      <c r="E15" s="137"/>
    </row>
    <row r="16" spans="1:10" ht="38.25" customHeight="1" x14ac:dyDescent="0.25">
      <c r="A16" s="36" t="s">
        <v>64</v>
      </c>
      <c r="B16" s="37" t="s">
        <v>122</v>
      </c>
      <c r="C16" s="38" t="s">
        <v>154</v>
      </c>
      <c r="D16" s="38" t="s">
        <v>155</v>
      </c>
      <c r="E16" s="36" t="s">
        <v>156</v>
      </c>
      <c r="F16" s="36" t="s">
        <v>157</v>
      </c>
      <c r="G16" s="36" t="s">
        <v>158</v>
      </c>
    </row>
    <row r="17" spans="1:8" ht="25.5" customHeight="1" x14ac:dyDescent="0.25">
      <c r="A17" s="39"/>
      <c r="B17" s="39"/>
      <c r="C17" s="39" t="s">
        <v>49</v>
      </c>
      <c r="D17" s="39" t="s">
        <v>51</v>
      </c>
      <c r="E17" s="39" t="s">
        <v>53</v>
      </c>
      <c r="F17" s="39" t="s">
        <v>54</v>
      </c>
      <c r="G17" s="39" t="s">
        <v>55</v>
      </c>
    </row>
    <row r="18" spans="1:8" s="20" customFormat="1" x14ac:dyDescent="0.25">
      <c r="A18" s="39">
        <v>1</v>
      </c>
      <c r="B18" s="39">
        <v>2</v>
      </c>
      <c r="C18" s="39">
        <v>3</v>
      </c>
      <c r="D18" s="39">
        <v>4</v>
      </c>
      <c r="E18" s="39">
        <v>5</v>
      </c>
      <c r="F18" s="39">
        <v>6</v>
      </c>
      <c r="G18" s="39">
        <v>7</v>
      </c>
    </row>
    <row r="19" spans="1:8" ht="15.75" customHeight="1" x14ac:dyDescent="0.25">
      <c r="A19" s="40"/>
      <c r="B19" s="48" t="s">
        <v>66</v>
      </c>
      <c r="C19" s="67">
        <f>C20+C26</f>
        <v>2557909.62</v>
      </c>
      <c r="D19" s="67">
        <f>D20+D26</f>
        <v>2862318</v>
      </c>
      <c r="E19" s="68">
        <f t="shared" ref="E19:G19" si="2">E20+E26</f>
        <v>3015359</v>
      </c>
      <c r="F19" s="68">
        <f t="shared" si="2"/>
        <v>3015369</v>
      </c>
      <c r="G19" s="68">
        <f t="shared" si="2"/>
        <v>3015359</v>
      </c>
      <c r="H19" s="19"/>
    </row>
    <row r="20" spans="1:8" ht="15.75" customHeight="1" x14ac:dyDescent="0.25">
      <c r="A20" s="80">
        <v>3</v>
      </c>
      <c r="B20" s="47" t="s">
        <v>13</v>
      </c>
      <c r="C20" s="56">
        <f>SUM(C21:C25)</f>
        <v>2520570.9300000002</v>
      </c>
      <c r="D20" s="56">
        <f>SUM(D21:D25)</f>
        <v>2811311</v>
      </c>
      <c r="E20" s="57">
        <f>SUM(E21:E25)</f>
        <v>2974609</v>
      </c>
      <c r="F20" s="57">
        <f>F21+F22+F23+F24+F25</f>
        <v>2974619</v>
      </c>
      <c r="G20" s="57">
        <f>G21+G22+G23+G24+G25</f>
        <v>2974609</v>
      </c>
    </row>
    <row r="21" spans="1:8" ht="16.149999999999999" customHeight="1" x14ac:dyDescent="0.25">
      <c r="A21" s="44">
        <v>31</v>
      </c>
      <c r="B21" s="45" t="s">
        <v>14</v>
      </c>
      <c r="C21" s="60">
        <v>2102658.19</v>
      </c>
      <c r="D21" s="60">
        <v>2387526</v>
      </c>
      <c r="E21" s="59">
        <v>2535001</v>
      </c>
      <c r="F21" s="59">
        <v>2535001</v>
      </c>
      <c r="G21" s="59">
        <v>2535001</v>
      </c>
    </row>
    <row r="22" spans="1:8" x14ac:dyDescent="0.25">
      <c r="A22" s="44">
        <v>32</v>
      </c>
      <c r="B22" s="46" t="s">
        <v>19</v>
      </c>
      <c r="C22" s="58">
        <v>382988.91</v>
      </c>
      <c r="D22" s="58">
        <v>389867</v>
      </c>
      <c r="E22" s="59">
        <v>407230</v>
      </c>
      <c r="F22" s="59">
        <v>407240</v>
      </c>
      <c r="G22" s="59">
        <v>407230</v>
      </c>
    </row>
    <row r="23" spans="1:8" s="26" customFormat="1" x14ac:dyDescent="0.25">
      <c r="A23" s="44">
        <v>34</v>
      </c>
      <c r="B23" s="46" t="s">
        <v>47</v>
      </c>
      <c r="C23" s="58">
        <v>495.73</v>
      </c>
      <c r="D23" s="58">
        <v>0</v>
      </c>
      <c r="E23" s="59">
        <v>0</v>
      </c>
      <c r="F23" s="59">
        <v>0</v>
      </c>
      <c r="G23" s="59">
        <v>0</v>
      </c>
    </row>
    <row r="24" spans="1:8" ht="38.25" x14ac:dyDescent="0.25">
      <c r="A24" s="44">
        <v>37</v>
      </c>
      <c r="B24" s="46" t="s">
        <v>71</v>
      </c>
      <c r="C24" s="58">
        <v>33057.599999999999</v>
      </c>
      <c r="D24" s="58">
        <v>32540</v>
      </c>
      <c r="E24" s="59">
        <v>31000</v>
      </c>
      <c r="F24" s="59">
        <v>31000</v>
      </c>
      <c r="G24" s="59">
        <v>31000</v>
      </c>
    </row>
    <row r="25" spans="1:8" s="21" customFormat="1" x14ac:dyDescent="0.25">
      <c r="A25" s="44">
        <v>38</v>
      </c>
      <c r="B25" s="46" t="s">
        <v>46</v>
      </c>
      <c r="C25" s="58">
        <v>1370.5</v>
      </c>
      <c r="D25" s="58">
        <v>1378</v>
      </c>
      <c r="E25" s="59">
        <v>1378</v>
      </c>
      <c r="F25" s="59">
        <v>1378</v>
      </c>
      <c r="G25" s="59">
        <v>1378</v>
      </c>
    </row>
    <row r="26" spans="1:8" s="26" customFormat="1" ht="25.5" x14ac:dyDescent="0.25">
      <c r="A26" s="80">
        <v>4</v>
      </c>
      <c r="B26" s="47" t="s">
        <v>15</v>
      </c>
      <c r="C26" s="56">
        <f>SUM(C27)</f>
        <v>37338.69</v>
      </c>
      <c r="D26" s="56">
        <f>SUM(D27)</f>
        <v>51007</v>
      </c>
      <c r="E26" s="57">
        <f>SUM(E27)</f>
        <v>40750</v>
      </c>
      <c r="F26" s="57">
        <f t="shared" ref="F26:G26" si="3">SUM(F27)</f>
        <v>40750</v>
      </c>
      <c r="G26" s="57">
        <f t="shared" si="3"/>
        <v>40750</v>
      </c>
    </row>
    <row r="27" spans="1:8" ht="25.5" x14ac:dyDescent="0.25">
      <c r="A27" s="42">
        <v>42</v>
      </c>
      <c r="B27" s="43" t="s">
        <v>23</v>
      </c>
      <c r="C27" s="58">
        <v>37338.69</v>
      </c>
      <c r="D27" s="58">
        <v>51007</v>
      </c>
      <c r="E27" s="59">
        <v>40750</v>
      </c>
      <c r="F27" s="59">
        <v>40750</v>
      </c>
      <c r="G27" s="59">
        <v>40750</v>
      </c>
    </row>
    <row r="30" spans="1:8" ht="27" customHeight="1" x14ac:dyDescent="0.25">
      <c r="A30" s="136" t="s">
        <v>114</v>
      </c>
      <c r="B30" s="136"/>
      <c r="C30" s="136"/>
      <c r="D30" s="136"/>
      <c r="E30" s="136"/>
      <c r="F30" s="136"/>
      <c r="G30" s="136"/>
    </row>
    <row r="31" spans="1:8" ht="18.75" x14ac:dyDescent="0.25">
      <c r="A31" s="35"/>
      <c r="B31" s="35"/>
      <c r="C31" s="35"/>
      <c r="D31" s="35"/>
      <c r="E31" s="35"/>
      <c r="F31" s="35"/>
      <c r="G31" s="35"/>
    </row>
    <row r="32" spans="1:8" ht="38.25" x14ac:dyDescent="0.25">
      <c r="A32" s="36" t="s">
        <v>64</v>
      </c>
      <c r="B32" s="37" t="s">
        <v>115</v>
      </c>
      <c r="C32" s="38" t="s">
        <v>159</v>
      </c>
      <c r="D32" s="38" t="s">
        <v>160</v>
      </c>
      <c r="E32" s="36" t="s">
        <v>161</v>
      </c>
      <c r="F32" s="36" t="s">
        <v>162</v>
      </c>
      <c r="G32" s="36" t="s">
        <v>163</v>
      </c>
    </row>
    <row r="33" spans="1:10" x14ac:dyDescent="0.25">
      <c r="A33" s="39">
        <v>1</v>
      </c>
      <c r="B33" s="39">
        <v>2</v>
      </c>
      <c r="C33" s="39">
        <v>3</v>
      </c>
      <c r="D33" s="39">
        <v>4</v>
      </c>
      <c r="E33" s="39">
        <v>5</v>
      </c>
      <c r="F33" s="39">
        <v>6</v>
      </c>
      <c r="G33" s="39">
        <v>7</v>
      </c>
    </row>
    <row r="34" spans="1:10" ht="15.75" x14ac:dyDescent="0.25">
      <c r="A34" s="51"/>
      <c r="B34" s="51" t="s">
        <v>65</v>
      </c>
      <c r="C34" s="55">
        <f>C35+C37+C39+C41+C49</f>
        <v>2546688.5099999998</v>
      </c>
      <c r="D34" s="55">
        <f>D35+D37+D39+D41+D49</f>
        <v>2862318</v>
      </c>
      <c r="E34" s="55">
        <f>E35+E37+E39+E41+E49</f>
        <v>3015359</v>
      </c>
      <c r="F34" s="55">
        <f t="shared" ref="F34:G34" si="4">F35+F37+F39+F41+F49</f>
        <v>3015369</v>
      </c>
      <c r="G34" s="55">
        <f t="shared" si="4"/>
        <v>3015359</v>
      </c>
    </row>
    <row r="35" spans="1:10" x14ac:dyDescent="0.25">
      <c r="A35" s="47">
        <v>1</v>
      </c>
      <c r="B35" s="47" t="s">
        <v>116</v>
      </c>
      <c r="C35" s="56">
        <f>C36</f>
        <v>95188.31</v>
      </c>
      <c r="D35" s="57">
        <f>D36</f>
        <v>100690</v>
      </c>
      <c r="E35" s="57">
        <f>E36</f>
        <v>114641</v>
      </c>
      <c r="F35" s="57">
        <f>F36</f>
        <v>114651</v>
      </c>
      <c r="G35" s="57">
        <f>G36</f>
        <v>114641</v>
      </c>
    </row>
    <row r="36" spans="1:10" x14ac:dyDescent="0.25">
      <c r="A36" s="42" t="s">
        <v>129</v>
      </c>
      <c r="B36" s="43" t="s">
        <v>116</v>
      </c>
      <c r="C36" s="69">
        <v>95188.31</v>
      </c>
      <c r="D36" s="69">
        <v>100690</v>
      </c>
      <c r="E36" s="70">
        <v>114641</v>
      </c>
      <c r="F36" s="70">
        <v>114651</v>
      </c>
      <c r="G36" s="70">
        <v>114641</v>
      </c>
    </row>
    <row r="37" spans="1:10" x14ac:dyDescent="0.25">
      <c r="A37" s="49">
        <v>3</v>
      </c>
      <c r="B37" s="47" t="s">
        <v>117</v>
      </c>
      <c r="C37" s="56">
        <f>C38</f>
        <v>27148.59</v>
      </c>
      <c r="D37" s="57">
        <f>D38</f>
        <v>33000</v>
      </c>
      <c r="E37" s="57">
        <f>E38</f>
        <v>32194</v>
      </c>
      <c r="F37" s="57">
        <f t="shared" ref="F37:G37" si="5">F38</f>
        <v>32194</v>
      </c>
      <c r="G37" s="57">
        <f t="shared" si="5"/>
        <v>32194</v>
      </c>
    </row>
    <row r="38" spans="1:10" x14ac:dyDescent="0.25">
      <c r="A38" s="44" t="s">
        <v>130</v>
      </c>
      <c r="B38" s="46" t="s">
        <v>118</v>
      </c>
      <c r="C38" s="71">
        <v>27148.59</v>
      </c>
      <c r="D38" s="71">
        <v>33000</v>
      </c>
      <c r="E38" s="70">
        <v>32194</v>
      </c>
      <c r="F38" s="70">
        <v>32194</v>
      </c>
      <c r="G38" s="70">
        <v>32194</v>
      </c>
    </row>
    <row r="39" spans="1:10" x14ac:dyDescent="0.25">
      <c r="A39" s="49">
        <v>4</v>
      </c>
      <c r="B39" s="47" t="s">
        <v>119</v>
      </c>
      <c r="C39" s="56">
        <f>C40</f>
        <v>68717.59</v>
      </c>
      <c r="D39" s="56">
        <f>D40</f>
        <v>70970</v>
      </c>
      <c r="E39" s="57">
        <f>E40</f>
        <v>68431</v>
      </c>
      <c r="F39" s="57">
        <f t="shared" ref="F39:G39" si="6">F40</f>
        <v>68431</v>
      </c>
      <c r="G39" s="57">
        <f t="shared" si="6"/>
        <v>68431</v>
      </c>
    </row>
    <row r="40" spans="1:10" ht="25.5" x14ac:dyDescent="0.25">
      <c r="A40" s="44" t="s">
        <v>131</v>
      </c>
      <c r="B40" s="46" t="s">
        <v>120</v>
      </c>
      <c r="C40" s="71">
        <v>68717.59</v>
      </c>
      <c r="D40" s="71">
        <v>70970</v>
      </c>
      <c r="E40" s="70">
        <v>68431</v>
      </c>
      <c r="F40" s="70">
        <v>68431</v>
      </c>
      <c r="G40" s="70">
        <v>68431</v>
      </c>
    </row>
    <row r="41" spans="1:10" x14ac:dyDescent="0.25">
      <c r="A41" s="49">
        <v>5</v>
      </c>
      <c r="B41" s="47" t="s">
        <v>121</v>
      </c>
      <c r="C41" s="57">
        <f>SUM(C42:C48)</f>
        <v>2354274.02</v>
      </c>
      <c r="D41" s="57">
        <f>SUM(D42:D48)</f>
        <v>2656978</v>
      </c>
      <c r="E41" s="57">
        <f>SUM(E42:E48)</f>
        <v>2798693</v>
      </c>
      <c r="F41" s="57">
        <f t="shared" ref="F41:G41" si="7">SUM(F42:F48)</f>
        <v>2798693</v>
      </c>
      <c r="G41" s="57">
        <f t="shared" si="7"/>
        <v>2798693</v>
      </c>
    </row>
    <row r="42" spans="1:10" s="26" customFormat="1" ht="24" customHeight="1" x14ac:dyDescent="0.25">
      <c r="A42" s="44" t="s">
        <v>136</v>
      </c>
      <c r="B42" s="46" t="s">
        <v>34</v>
      </c>
      <c r="C42" s="71">
        <v>3962.49</v>
      </c>
      <c r="D42" s="71">
        <v>2800</v>
      </c>
      <c r="E42" s="70">
        <v>3345</v>
      </c>
      <c r="F42" s="70">
        <v>3345</v>
      </c>
      <c r="G42" s="70">
        <v>3345</v>
      </c>
      <c r="J42" s="73">
        <f>E34-E55</f>
        <v>0</v>
      </c>
    </row>
    <row r="43" spans="1:10" s="26" customFormat="1" ht="25.5" x14ac:dyDescent="0.25">
      <c r="A43" s="44" t="s">
        <v>125</v>
      </c>
      <c r="B43" s="46" t="s">
        <v>124</v>
      </c>
      <c r="C43" s="71">
        <v>140000</v>
      </c>
      <c r="D43" s="71">
        <v>145500</v>
      </c>
      <c r="E43" s="70">
        <v>151500</v>
      </c>
      <c r="F43" s="70">
        <v>151500</v>
      </c>
      <c r="G43" s="70">
        <v>151500</v>
      </c>
    </row>
    <row r="44" spans="1:10" s="26" customFormat="1" ht="25.5" x14ac:dyDescent="0.25">
      <c r="A44" s="44" t="s">
        <v>133</v>
      </c>
      <c r="B44" s="46" t="s">
        <v>132</v>
      </c>
      <c r="C44" s="71">
        <v>312</v>
      </c>
      <c r="D44" s="71">
        <v>400</v>
      </c>
      <c r="E44" s="70">
        <v>400</v>
      </c>
      <c r="F44" s="70">
        <v>400</v>
      </c>
      <c r="G44" s="70">
        <v>400</v>
      </c>
    </row>
    <row r="45" spans="1:10" s="26" customFormat="1" ht="25.5" x14ac:dyDescent="0.25">
      <c r="A45" s="44" t="s">
        <v>137</v>
      </c>
      <c r="B45" s="46" t="s">
        <v>138</v>
      </c>
      <c r="C45" s="71">
        <v>10242.69</v>
      </c>
      <c r="D45" s="71">
        <v>16920</v>
      </c>
      <c r="E45" s="70">
        <v>24870</v>
      </c>
      <c r="F45" s="70">
        <v>24870</v>
      </c>
      <c r="G45" s="70">
        <v>24870</v>
      </c>
    </row>
    <row r="46" spans="1:10" s="26" customFormat="1" ht="25.5" x14ac:dyDescent="0.25">
      <c r="A46" s="44" t="s">
        <v>127</v>
      </c>
      <c r="B46" s="46" t="s">
        <v>126</v>
      </c>
      <c r="C46" s="71">
        <v>206.96</v>
      </c>
      <c r="D46" s="71">
        <v>150</v>
      </c>
      <c r="E46" s="70">
        <v>150</v>
      </c>
      <c r="F46" s="70">
        <v>150</v>
      </c>
      <c r="G46" s="70">
        <v>150</v>
      </c>
    </row>
    <row r="47" spans="1:10" s="26" customFormat="1" ht="25.5" x14ac:dyDescent="0.25">
      <c r="A47" s="44" t="s">
        <v>128</v>
      </c>
      <c r="B47" s="46" t="s">
        <v>26</v>
      </c>
      <c r="C47" s="71">
        <v>158046.32999999999</v>
      </c>
      <c r="D47" s="71">
        <v>182428</v>
      </c>
      <c r="E47" s="70">
        <v>174428</v>
      </c>
      <c r="F47" s="70">
        <v>174428</v>
      </c>
      <c r="G47" s="70">
        <v>174428</v>
      </c>
    </row>
    <row r="48" spans="1:10" s="26" customFormat="1" x14ac:dyDescent="0.25">
      <c r="A48" s="44" t="s">
        <v>135</v>
      </c>
      <c r="B48" s="46" t="s">
        <v>134</v>
      </c>
      <c r="C48" s="71">
        <v>2041503.55</v>
      </c>
      <c r="D48" s="71">
        <v>2308780</v>
      </c>
      <c r="E48" s="70">
        <v>2444000</v>
      </c>
      <c r="F48" s="70">
        <v>2444000</v>
      </c>
      <c r="G48" s="70">
        <v>2444000</v>
      </c>
    </row>
    <row r="49" spans="1:10" x14ac:dyDescent="0.25">
      <c r="A49" s="49">
        <v>6</v>
      </c>
      <c r="B49" s="47" t="s">
        <v>123</v>
      </c>
      <c r="C49" s="72">
        <v>1360</v>
      </c>
      <c r="D49" s="57">
        <f>D50</f>
        <v>680</v>
      </c>
      <c r="E49" s="57">
        <f>E50</f>
        <v>1400</v>
      </c>
      <c r="F49" s="57">
        <f t="shared" ref="F49:G49" si="8">F50</f>
        <v>1400</v>
      </c>
      <c r="G49" s="57">
        <f t="shared" si="8"/>
        <v>1400</v>
      </c>
    </row>
    <row r="50" spans="1:10" s="26" customFormat="1" x14ac:dyDescent="0.25">
      <c r="A50" s="44" t="s">
        <v>139</v>
      </c>
      <c r="B50" s="46" t="s">
        <v>123</v>
      </c>
      <c r="C50" s="71">
        <v>1360</v>
      </c>
      <c r="D50" s="71">
        <v>680</v>
      </c>
      <c r="E50" s="70">
        <v>1400</v>
      </c>
      <c r="F50" s="70">
        <v>1400</v>
      </c>
      <c r="G50" s="70">
        <v>1400</v>
      </c>
    </row>
    <row r="51" spans="1:10" s="26" customFormat="1" x14ac:dyDescent="0.25">
      <c r="A51" s="63"/>
      <c r="B51" s="64"/>
      <c r="C51" s="64"/>
      <c r="D51" s="64"/>
      <c r="E51" s="62"/>
      <c r="F51" s="62"/>
      <c r="G51" s="62"/>
      <c r="J51" s="73">
        <f>E41-E67</f>
        <v>0</v>
      </c>
    </row>
    <row r="52" spans="1:10" x14ac:dyDescent="0.25">
      <c r="A52" s="41"/>
      <c r="B52" s="41"/>
      <c r="C52" s="41"/>
      <c r="D52" s="41"/>
      <c r="E52" s="41"/>
      <c r="F52" s="41"/>
      <c r="G52" s="41"/>
    </row>
    <row r="53" spans="1:10" ht="38.25" x14ac:dyDescent="0.25">
      <c r="A53" s="36" t="s">
        <v>64</v>
      </c>
      <c r="B53" s="37" t="s">
        <v>115</v>
      </c>
      <c r="C53" s="38" t="s">
        <v>159</v>
      </c>
      <c r="D53" s="38" t="s">
        <v>164</v>
      </c>
      <c r="E53" s="36" t="s">
        <v>161</v>
      </c>
      <c r="F53" s="36" t="s">
        <v>162</v>
      </c>
      <c r="G53" s="36" t="s">
        <v>163</v>
      </c>
    </row>
    <row r="54" spans="1:10" x14ac:dyDescent="0.25">
      <c r="A54" s="39">
        <v>1</v>
      </c>
      <c r="B54" s="39">
        <v>2</v>
      </c>
      <c r="C54" s="39">
        <v>3</v>
      </c>
      <c r="D54" s="39">
        <v>4</v>
      </c>
      <c r="E54" s="39">
        <v>5</v>
      </c>
      <c r="F54" s="39">
        <v>6</v>
      </c>
      <c r="G54" s="39">
        <v>7</v>
      </c>
    </row>
    <row r="55" spans="1:10" ht="15.75" x14ac:dyDescent="0.25">
      <c r="A55" s="51"/>
      <c r="B55" s="51" t="s">
        <v>66</v>
      </c>
      <c r="C55" s="55">
        <f>C56+C60+C64+C67+C73</f>
        <v>2545923.65</v>
      </c>
      <c r="D55" s="55">
        <f>D56+D60+D64+D67+D73</f>
        <v>2862318</v>
      </c>
      <c r="E55" s="55">
        <f>E56+E60+E64+E67+E73</f>
        <v>3015359</v>
      </c>
      <c r="F55" s="55">
        <f>F56+F60+F64+F67+F73</f>
        <v>3015369</v>
      </c>
      <c r="G55" s="55">
        <f>G56+G60+G64+G67+G73</f>
        <v>3015359</v>
      </c>
    </row>
    <row r="56" spans="1:10" x14ac:dyDescent="0.25">
      <c r="A56" s="47">
        <v>1</v>
      </c>
      <c r="B56" s="47" t="s">
        <v>116</v>
      </c>
      <c r="C56" s="56">
        <f>SUM(C57:C59)</f>
        <v>94973.260000000009</v>
      </c>
      <c r="D56" s="57">
        <f>D57+D58+D59</f>
        <v>100690</v>
      </c>
      <c r="E56" s="57">
        <f>E57+E58+E59</f>
        <v>114641</v>
      </c>
      <c r="F56" s="57">
        <f t="shared" ref="F56" si="9">F57+F58+F59</f>
        <v>114651</v>
      </c>
      <c r="G56" s="57">
        <f t="shared" ref="G56" si="10">G57+G58+G59</f>
        <v>114641</v>
      </c>
    </row>
    <row r="57" spans="1:10" x14ac:dyDescent="0.25">
      <c r="A57" s="42">
        <v>31</v>
      </c>
      <c r="B57" s="43" t="s">
        <v>14</v>
      </c>
      <c r="C57" s="58">
        <v>58135.66</v>
      </c>
      <c r="D57" s="58">
        <v>63863</v>
      </c>
      <c r="E57" s="59">
        <v>80981</v>
      </c>
      <c r="F57" s="59">
        <v>80981</v>
      </c>
      <c r="G57" s="59">
        <v>80981</v>
      </c>
    </row>
    <row r="58" spans="1:10" x14ac:dyDescent="0.25">
      <c r="A58" s="44">
        <v>32</v>
      </c>
      <c r="B58" s="45" t="s">
        <v>19</v>
      </c>
      <c r="C58" s="60">
        <v>3780</v>
      </c>
      <c r="D58" s="60">
        <v>4287</v>
      </c>
      <c r="E58" s="59">
        <v>2660</v>
      </c>
      <c r="F58" s="59">
        <v>2670</v>
      </c>
      <c r="G58" s="59">
        <v>2660</v>
      </c>
    </row>
    <row r="59" spans="1:10" s="26" customFormat="1" ht="38.25" x14ac:dyDescent="0.25">
      <c r="A59" s="44">
        <v>37</v>
      </c>
      <c r="B59" s="46" t="s">
        <v>71</v>
      </c>
      <c r="C59" s="58">
        <v>33057.599999999999</v>
      </c>
      <c r="D59" s="58">
        <v>32540</v>
      </c>
      <c r="E59" s="59">
        <v>31000</v>
      </c>
      <c r="F59" s="59">
        <v>31000</v>
      </c>
      <c r="G59" s="59">
        <v>31000</v>
      </c>
    </row>
    <row r="60" spans="1:10" s="26" customFormat="1" x14ac:dyDescent="0.25">
      <c r="A60" s="49">
        <v>3</v>
      </c>
      <c r="B60" s="47" t="s">
        <v>118</v>
      </c>
      <c r="C60" s="56">
        <f>SUM(C61:C63)</f>
        <v>24675.78</v>
      </c>
      <c r="D60" s="57">
        <f>D61+D62+D63</f>
        <v>33000</v>
      </c>
      <c r="E60" s="57">
        <f>E61+E62+E63</f>
        <v>32194</v>
      </c>
      <c r="F60" s="57">
        <f t="shared" ref="F60" si="11">F61+F62+F63</f>
        <v>32194</v>
      </c>
      <c r="G60" s="57">
        <f t="shared" ref="G60" si="12">G61+G62+G63</f>
        <v>32194</v>
      </c>
    </row>
    <row r="61" spans="1:10" s="26" customFormat="1" x14ac:dyDescent="0.25">
      <c r="A61" s="61">
        <v>31</v>
      </c>
      <c r="B61" s="43" t="s">
        <v>14</v>
      </c>
      <c r="C61" s="58">
        <v>2804.74</v>
      </c>
      <c r="D61" s="58">
        <v>5350</v>
      </c>
      <c r="E61" s="59">
        <v>6644</v>
      </c>
      <c r="F61" s="59">
        <v>6644</v>
      </c>
      <c r="G61" s="59">
        <v>6644</v>
      </c>
    </row>
    <row r="62" spans="1:10" s="26" customFormat="1" x14ac:dyDescent="0.25">
      <c r="A62" s="61">
        <v>32</v>
      </c>
      <c r="B62" s="43" t="s">
        <v>19</v>
      </c>
      <c r="C62" s="58">
        <v>19536.439999999999</v>
      </c>
      <c r="D62" s="58">
        <v>20400</v>
      </c>
      <c r="E62" s="59">
        <v>20400</v>
      </c>
      <c r="F62" s="59">
        <v>20400</v>
      </c>
      <c r="G62" s="59">
        <v>20400</v>
      </c>
    </row>
    <row r="63" spans="1:10" ht="25.5" x14ac:dyDescent="0.25">
      <c r="A63" s="61">
        <v>42</v>
      </c>
      <c r="B63" s="43" t="s">
        <v>23</v>
      </c>
      <c r="C63" s="58">
        <v>2334.6</v>
      </c>
      <c r="D63" s="58">
        <v>7250</v>
      </c>
      <c r="E63" s="59">
        <v>5150</v>
      </c>
      <c r="F63" s="59">
        <v>5150</v>
      </c>
      <c r="G63" s="59">
        <v>5150</v>
      </c>
    </row>
    <row r="64" spans="1:10" x14ac:dyDescent="0.25">
      <c r="A64" s="49">
        <v>4</v>
      </c>
      <c r="B64" s="47" t="s">
        <v>119</v>
      </c>
      <c r="C64" s="56">
        <f>SUM(C65:C66)</f>
        <v>66711.360000000001</v>
      </c>
      <c r="D64" s="57">
        <f>D65+D66</f>
        <v>70970</v>
      </c>
      <c r="E64" s="57">
        <f>E65+E66</f>
        <v>68431</v>
      </c>
      <c r="F64" s="57">
        <f t="shared" ref="F64" si="13">F65+F66</f>
        <v>68431</v>
      </c>
      <c r="G64" s="57">
        <f t="shared" ref="G64" si="14">G65+G66</f>
        <v>68431</v>
      </c>
    </row>
    <row r="65" spans="1:7" x14ac:dyDescent="0.25">
      <c r="A65" s="61">
        <v>31</v>
      </c>
      <c r="B65" s="43" t="s">
        <v>14</v>
      </c>
      <c r="C65" s="58">
        <v>29080.05</v>
      </c>
      <c r="D65" s="58">
        <v>31650</v>
      </c>
      <c r="E65" s="59">
        <v>17541</v>
      </c>
      <c r="F65" s="59">
        <v>17541</v>
      </c>
      <c r="G65" s="59">
        <v>17541</v>
      </c>
    </row>
    <row r="66" spans="1:7" x14ac:dyDescent="0.25">
      <c r="A66" s="61">
        <v>32</v>
      </c>
      <c r="B66" s="43" t="s">
        <v>19</v>
      </c>
      <c r="C66" s="58">
        <v>37631.31</v>
      </c>
      <c r="D66" s="58">
        <v>39320</v>
      </c>
      <c r="E66" s="59">
        <v>50890</v>
      </c>
      <c r="F66" s="59">
        <v>50890</v>
      </c>
      <c r="G66" s="59">
        <v>50890</v>
      </c>
    </row>
    <row r="67" spans="1:7" x14ac:dyDescent="0.25">
      <c r="A67" s="49">
        <v>5</v>
      </c>
      <c r="B67" s="47" t="s">
        <v>121</v>
      </c>
      <c r="C67" s="56">
        <f>SUM(C68:C72)</f>
        <v>2358083.25</v>
      </c>
      <c r="D67" s="56">
        <f t="shared" ref="D67:F67" si="15">SUM(D68:D72)</f>
        <v>2656978</v>
      </c>
      <c r="E67" s="56">
        <f t="shared" si="15"/>
        <v>2798693</v>
      </c>
      <c r="F67" s="56">
        <f t="shared" si="15"/>
        <v>2798693</v>
      </c>
      <c r="G67" s="56">
        <f t="shared" ref="G67" si="16">SUM(G68:G72)</f>
        <v>2798693</v>
      </c>
    </row>
    <row r="68" spans="1:7" x14ac:dyDescent="0.25">
      <c r="A68" s="61">
        <v>31</v>
      </c>
      <c r="B68" s="43" t="s">
        <v>14</v>
      </c>
      <c r="C68" s="58">
        <v>2008675.25</v>
      </c>
      <c r="D68" s="58">
        <v>2286663</v>
      </c>
      <c r="E68" s="59">
        <v>2429835</v>
      </c>
      <c r="F68" s="59">
        <v>2429835</v>
      </c>
      <c r="G68" s="59">
        <v>2429835</v>
      </c>
    </row>
    <row r="69" spans="1:7" x14ac:dyDescent="0.25">
      <c r="A69" s="61">
        <v>32</v>
      </c>
      <c r="B69" s="43" t="s">
        <v>19</v>
      </c>
      <c r="C69" s="58">
        <v>315435.15999999997</v>
      </c>
      <c r="D69" s="58">
        <v>325330</v>
      </c>
      <c r="E69" s="59">
        <v>331880</v>
      </c>
      <c r="F69" s="59">
        <v>331880</v>
      </c>
      <c r="G69" s="59">
        <v>331880</v>
      </c>
    </row>
    <row r="70" spans="1:7" s="26" customFormat="1" x14ac:dyDescent="0.25">
      <c r="A70" s="61">
        <v>34</v>
      </c>
      <c r="B70" s="43" t="s">
        <v>47</v>
      </c>
      <c r="C70" s="58">
        <v>486.17</v>
      </c>
      <c r="D70" s="58">
        <v>0</v>
      </c>
      <c r="E70" s="59">
        <v>0</v>
      </c>
      <c r="F70" s="59">
        <v>0</v>
      </c>
      <c r="G70" s="59">
        <v>0</v>
      </c>
    </row>
    <row r="71" spans="1:7" x14ac:dyDescent="0.25">
      <c r="A71" s="61">
        <v>38</v>
      </c>
      <c r="B71" s="46" t="s">
        <v>46</v>
      </c>
      <c r="C71" s="58">
        <v>1370.5</v>
      </c>
      <c r="D71" s="58">
        <v>1378</v>
      </c>
      <c r="E71" s="58">
        <v>1378</v>
      </c>
      <c r="F71" s="58">
        <v>1378</v>
      </c>
      <c r="G71" s="58">
        <v>1378</v>
      </c>
    </row>
    <row r="72" spans="1:7" ht="25.5" x14ac:dyDescent="0.25">
      <c r="A72" s="61">
        <v>42</v>
      </c>
      <c r="B72" s="43" t="s">
        <v>23</v>
      </c>
      <c r="C72" s="58">
        <v>32116.17</v>
      </c>
      <c r="D72" s="58">
        <v>43607</v>
      </c>
      <c r="E72" s="59">
        <v>35600</v>
      </c>
      <c r="F72" s="59">
        <v>35600</v>
      </c>
      <c r="G72" s="59">
        <v>35600</v>
      </c>
    </row>
    <row r="73" spans="1:7" x14ac:dyDescent="0.25">
      <c r="A73" s="49">
        <v>6</v>
      </c>
      <c r="B73" s="47" t="s">
        <v>123</v>
      </c>
      <c r="C73" s="57">
        <f>C74+C75</f>
        <v>1480</v>
      </c>
      <c r="D73" s="57">
        <f>D74+D75</f>
        <v>680</v>
      </c>
      <c r="E73" s="57">
        <f>E74+E75</f>
        <v>1400</v>
      </c>
      <c r="F73" s="57">
        <f t="shared" ref="F73:G73" si="17">F74+F75</f>
        <v>1400</v>
      </c>
      <c r="G73" s="57">
        <f t="shared" si="17"/>
        <v>1400</v>
      </c>
    </row>
    <row r="74" spans="1:7" x14ac:dyDescent="0.25">
      <c r="A74" s="61">
        <v>32</v>
      </c>
      <c r="B74" s="43" t="s">
        <v>19</v>
      </c>
      <c r="C74" s="58">
        <v>1480</v>
      </c>
      <c r="D74" s="58">
        <v>530</v>
      </c>
      <c r="E74" s="59">
        <v>1400</v>
      </c>
      <c r="F74" s="59">
        <v>1400</v>
      </c>
      <c r="G74" s="59">
        <v>1400</v>
      </c>
    </row>
    <row r="75" spans="1:7" ht="25.5" x14ac:dyDescent="0.25">
      <c r="A75" s="61">
        <v>42</v>
      </c>
      <c r="B75" s="43" t="s">
        <v>23</v>
      </c>
      <c r="C75" s="58">
        <v>0</v>
      </c>
      <c r="D75" s="58">
        <v>150</v>
      </c>
      <c r="E75" s="59">
        <v>0</v>
      </c>
      <c r="F75" s="59">
        <v>0</v>
      </c>
      <c r="G75" s="59">
        <v>0</v>
      </c>
    </row>
    <row r="79" spans="1:7" ht="15.75" x14ac:dyDescent="0.25">
      <c r="A79" s="41"/>
      <c r="B79" s="136" t="s">
        <v>140</v>
      </c>
      <c r="C79" s="136"/>
      <c r="D79" s="136"/>
      <c r="E79" s="136"/>
      <c r="F79" s="136"/>
      <c r="G79" s="136"/>
    </row>
    <row r="80" spans="1:7" ht="18.75" x14ac:dyDescent="0.25">
      <c r="A80" s="41"/>
      <c r="B80" s="35"/>
      <c r="C80" s="35"/>
      <c r="D80" s="35"/>
      <c r="E80" s="35"/>
      <c r="F80" s="35"/>
      <c r="G80" s="35"/>
    </row>
    <row r="81" spans="1:7" ht="38.25" x14ac:dyDescent="0.25">
      <c r="A81" s="36" t="s">
        <v>64</v>
      </c>
      <c r="B81" s="37" t="s">
        <v>115</v>
      </c>
      <c r="C81" s="38" t="s">
        <v>159</v>
      </c>
      <c r="D81" s="38" t="s">
        <v>160</v>
      </c>
      <c r="E81" s="36" t="s">
        <v>161</v>
      </c>
      <c r="F81" s="36" t="s">
        <v>162</v>
      </c>
      <c r="G81" s="36" t="s">
        <v>163</v>
      </c>
    </row>
    <row r="82" spans="1:7" x14ac:dyDescent="0.25">
      <c r="A82" s="39">
        <v>1</v>
      </c>
      <c r="B82" s="39">
        <v>2</v>
      </c>
      <c r="C82" s="39">
        <v>3</v>
      </c>
      <c r="D82" s="39">
        <v>4</v>
      </c>
      <c r="E82" s="39">
        <v>5</v>
      </c>
      <c r="F82" s="39">
        <v>6</v>
      </c>
      <c r="G82" s="39">
        <v>7</v>
      </c>
    </row>
    <row r="83" spans="1:7" x14ac:dyDescent="0.25">
      <c r="A83" s="74"/>
      <c r="B83" s="40" t="s">
        <v>66</v>
      </c>
      <c r="C83" s="79">
        <f>C84+C86</f>
        <v>2557609.62</v>
      </c>
      <c r="D83" s="79">
        <f t="shared" ref="D83" si="18">D84+D86</f>
        <v>2862318</v>
      </c>
      <c r="E83" s="79">
        <f>E55</f>
        <v>3015359</v>
      </c>
      <c r="F83" s="79">
        <f t="shared" ref="F83:G83" si="19">F55</f>
        <v>3015369</v>
      </c>
      <c r="G83" s="79">
        <f t="shared" si="19"/>
        <v>3015359</v>
      </c>
    </row>
    <row r="84" spans="1:7" x14ac:dyDescent="0.25">
      <c r="A84" s="76" t="s">
        <v>141</v>
      </c>
      <c r="B84" s="40" t="s">
        <v>142</v>
      </c>
      <c r="C84" s="78">
        <v>400</v>
      </c>
      <c r="D84" s="78">
        <v>0</v>
      </c>
      <c r="E84" s="78">
        <v>400</v>
      </c>
      <c r="F84" s="78">
        <v>400</v>
      </c>
      <c r="G84" s="78">
        <v>400</v>
      </c>
    </row>
    <row r="85" spans="1:7" x14ac:dyDescent="0.25">
      <c r="A85" s="75" t="s">
        <v>143</v>
      </c>
      <c r="B85" s="77" t="s">
        <v>144</v>
      </c>
      <c r="C85" s="53">
        <v>700</v>
      </c>
      <c r="D85" s="53">
        <v>0</v>
      </c>
      <c r="E85" s="53">
        <v>400</v>
      </c>
      <c r="F85" s="53">
        <v>400</v>
      </c>
      <c r="G85" s="53">
        <v>400</v>
      </c>
    </row>
    <row r="86" spans="1:7" x14ac:dyDescent="0.25">
      <c r="A86" s="76" t="s">
        <v>145</v>
      </c>
      <c r="B86" s="40" t="s">
        <v>146</v>
      </c>
      <c r="C86" s="78">
        <f>SUM(C87:C88)</f>
        <v>2557209.62</v>
      </c>
      <c r="D86" s="78">
        <f>SUM(D87:D88)</f>
        <v>2862318</v>
      </c>
      <c r="E86" s="78">
        <f>SUM(E87:E88)</f>
        <v>3014959</v>
      </c>
      <c r="F86" s="78">
        <f t="shared" ref="F86:G86" si="20">SUM(F87:F88)</f>
        <v>3014959</v>
      </c>
      <c r="G86" s="78">
        <f t="shared" si="20"/>
        <v>3014959</v>
      </c>
    </row>
    <row r="87" spans="1:7" ht="25.5" x14ac:dyDescent="0.25">
      <c r="A87" s="75" t="s">
        <v>147</v>
      </c>
      <c r="B87" s="77" t="s">
        <v>148</v>
      </c>
      <c r="C87" s="53">
        <v>2555839.12</v>
      </c>
      <c r="D87" s="53">
        <f>D34-D88</f>
        <v>2860940</v>
      </c>
      <c r="E87" s="53">
        <v>3013581</v>
      </c>
      <c r="F87" s="53">
        <v>3013581</v>
      </c>
      <c r="G87" s="53">
        <v>3013581</v>
      </c>
    </row>
    <row r="88" spans="1:7" x14ac:dyDescent="0.25">
      <c r="A88" s="75" t="s">
        <v>149</v>
      </c>
      <c r="B88" s="77" t="s">
        <v>150</v>
      </c>
      <c r="C88" s="53">
        <v>1370.5</v>
      </c>
      <c r="D88" s="53">
        <v>1378</v>
      </c>
      <c r="E88" s="53">
        <v>1378</v>
      </c>
      <c r="F88" s="53">
        <v>1378</v>
      </c>
      <c r="G88" s="53">
        <v>1378</v>
      </c>
    </row>
  </sheetData>
  <mergeCells count="5">
    <mergeCell ref="A30:G30"/>
    <mergeCell ref="A15:E15"/>
    <mergeCell ref="A1:G1"/>
    <mergeCell ref="A3:G3"/>
    <mergeCell ref="B79:G79"/>
  </mergeCells>
  <pageMargins left="0.25" right="0.25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56"/>
  <sheetViews>
    <sheetView tabSelected="1" workbookViewId="0">
      <selection activeCell="O14" sqref="O14"/>
    </sheetView>
  </sheetViews>
  <sheetFormatPr defaultRowHeight="12.75" x14ac:dyDescent="0.2"/>
  <cols>
    <col min="1" max="1" width="7.42578125" style="22" bestFit="1" customWidth="1"/>
    <col min="2" max="2" width="8.42578125" style="22" bestFit="1" customWidth="1"/>
    <col min="3" max="3" width="8.7109375" style="22" customWidth="1"/>
    <col min="4" max="4" width="30" style="22" customWidth="1"/>
    <col min="5" max="5" width="25.28515625" style="31" customWidth="1"/>
    <col min="6" max="6" width="23.7109375" style="22" customWidth="1"/>
    <col min="7" max="7" width="21.7109375" style="22" customWidth="1"/>
    <col min="8" max="8" width="18.28515625" style="22" customWidth="1"/>
    <col min="9" max="9" width="23.5703125" style="22" customWidth="1"/>
    <col min="10" max="11" width="9.140625" style="22"/>
    <col min="12" max="12" width="11.85546875" style="22" bestFit="1" customWidth="1"/>
    <col min="13" max="16384" width="9.140625" style="22"/>
  </cols>
  <sheetData>
    <row r="1" spans="1:13" ht="18" customHeight="1" x14ac:dyDescent="0.2">
      <c r="A1" s="169" t="s">
        <v>151</v>
      </c>
      <c r="B1" s="169"/>
      <c r="C1" s="169"/>
      <c r="D1" s="169"/>
      <c r="E1" s="169"/>
      <c r="F1" s="169"/>
      <c r="G1" s="169"/>
      <c r="H1" s="169"/>
      <c r="I1" s="169"/>
    </row>
    <row r="2" spans="1:13" x14ac:dyDescent="0.2">
      <c r="A2" s="24"/>
      <c r="B2" s="24"/>
      <c r="C2" s="24"/>
      <c r="D2" s="24"/>
      <c r="E2" s="30"/>
      <c r="F2" s="24"/>
      <c r="G2" s="24"/>
    </row>
    <row r="3" spans="1:13" ht="45.75" customHeight="1" x14ac:dyDescent="0.2">
      <c r="A3" s="156" t="s">
        <v>17</v>
      </c>
      <c r="B3" s="157"/>
      <c r="C3" s="158"/>
      <c r="D3" s="38" t="s">
        <v>18</v>
      </c>
      <c r="E3" s="36" t="s">
        <v>154</v>
      </c>
      <c r="F3" s="36" t="s">
        <v>155</v>
      </c>
      <c r="G3" s="36" t="s">
        <v>156</v>
      </c>
      <c r="H3" s="36" t="s">
        <v>157</v>
      </c>
      <c r="I3" s="37" t="s">
        <v>158</v>
      </c>
    </row>
    <row r="4" spans="1:13" ht="30.75" customHeight="1" x14ac:dyDescent="0.2">
      <c r="A4" s="159"/>
      <c r="B4" s="160"/>
      <c r="C4" s="161"/>
      <c r="D4" s="39"/>
      <c r="E4" s="39" t="s">
        <v>49</v>
      </c>
      <c r="F4" s="39" t="s">
        <v>51</v>
      </c>
      <c r="G4" s="39" t="s">
        <v>53</v>
      </c>
      <c r="H4" s="39" t="s">
        <v>54</v>
      </c>
      <c r="I4" s="39" t="s">
        <v>55</v>
      </c>
      <c r="J4" s="23"/>
      <c r="K4" s="25"/>
    </row>
    <row r="5" spans="1:13" ht="27.75" customHeight="1" thickBot="1" x14ac:dyDescent="0.25">
      <c r="A5" s="163">
        <v>1</v>
      </c>
      <c r="B5" s="164"/>
      <c r="C5" s="165"/>
      <c r="D5" s="39">
        <v>2</v>
      </c>
      <c r="E5" s="39">
        <v>3</v>
      </c>
      <c r="F5" s="39">
        <v>4</v>
      </c>
      <c r="G5" s="39">
        <v>5</v>
      </c>
      <c r="H5" s="39">
        <v>6</v>
      </c>
      <c r="I5" s="39">
        <v>7</v>
      </c>
    </row>
    <row r="6" spans="1:13" ht="34.5" customHeight="1" thickTop="1" thickBot="1" x14ac:dyDescent="0.25">
      <c r="A6" s="162" t="s">
        <v>72</v>
      </c>
      <c r="B6" s="162"/>
      <c r="C6" s="162"/>
      <c r="D6" s="90" t="s">
        <v>28</v>
      </c>
      <c r="E6" s="91">
        <f>E9+E14</f>
        <v>2557509.62</v>
      </c>
      <c r="F6" s="91">
        <f>F9+F14</f>
        <v>2862318</v>
      </c>
      <c r="G6" s="91">
        <f>G9+G14</f>
        <v>3015359</v>
      </c>
      <c r="H6" s="91">
        <f>H9+H14</f>
        <v>3015369</v>
      </c>
      <c r="I6" s="91">
        <f>I9+I14</f>
        <v>3015359</v>
      </c>
    </row>
    <row r="7" spans="1:13" ht="27.75" customHeight="1" thickTop="1" thickBot="1" x14ac:dyDescent="0.25">
      <c r="A7" s="162" t="s">
        <v>73</v>
      </c>
      <c r="B7" s="162"/>
      <c r="C7" s="162"/>
      <c r="D7" s="90" t="s">
        <v>29</v>
      </c>
      <c r="E7" s="91">
        <f>E9+E14</f>
        <v>2557509.62</v>
      </c>
      <c r="F7" s="91">
        <f>F9+F14</f>
        <v>2862318</v>
      </c>
      <c r="G7" s="91">
        <f>G9+G14</f>
        <v>3015359</v>
      </c>
      <c r="H7" s="91">
        <f>H9+H14</f>
        <v>3015369</v>
      </c>
      <c r="I7" s="91">
        <f>I9+I14</f>
        <v>3015359</v>
      </c>
      <c r="L7" s="31"/>
    </row>
    <row r="8" spans="1:13" ht="27.75" customHeight="1" thickTop="1" thickBot="1" x14ac:dyDescent="0.25">
      <c r="A8" s="162" t="s">
        <v>74</v>
      </c>
      <c r="B8" s="162"/>
      <c r="C8" s="162"/>
      <c r="D8" s="90" t="s">
        <v>38</v>
      </c>
      <c r="E8" s="91">
        <f>E9+E14</f>
        <v>2557509.62</v>
      </c>
      <c r="F8" s="91">
        <f>F9+F14</f>
        <v>2862318</v>
      </c>
      <c r="G8" s="91">
        <f>G9+G14</f>
        <v>3015359</v>
      </c>
      <c r="H8" s="91">
        <f>H9+H14</f>
        <v>3015369</v>
      </c>
      <c r="I8" s="91">
        <f>I9+I14</f>
        <v>3015359</v>
      </c>
    </row>
    <row r="9" spans="1:13" ht="27.75" customHeight="1" thickTop="1" thickBot="1" x14ac:dyDescent="0.25">
      <c r="A9" s="156" t="s">
        <v>75</v>
      </c>
      <c r="B9" s="157"/>
      <c r="C9" s="158"/>
      <c r="D9" s="92" t="s">
        <v>41</v>
      </c>
      <c r="E9" s="174">
        <v>700</v>
      </c>
      <c r="F9" s="174">
        <v>0</v>
      </c>
      <c r="G9" s="174">
        <v>400</v>
      </c>
      <c r="H9" s="174">
        <v>400</v>
      </c>
      <c r="I9" s="174">
        <v>400</v>
      </c>
      <c r="M9" s="83"/>
    </row>
    <row r="10" spans="1:13" s="29" customFormat="1" ht="16.5" customHeight="1" thickTop="1" x14ac:dyDescent="0.2">
      <c r="A10" s="144" t="s">
        <v>152</v>
      </c>
      <c r="B10" s="145"/>
      <c r="C10" s="146"/>
      <c r="D10" s="84" t="s">
        <v>35</v>
      </c>
      <c r="E10" s="88">
        <v>700</v>
      </c>
      <c r="F10" s="88">
        <v>0</v>
      </c>
      <c r="G10" s="88">
        <v>400</v>
      </c>
      <c r="H10" s="88">
        <v>400</v>
      </c>
      <c r="I10" s="88">
        <v>400</v>
      </c>
    </row>
    <row r="11" spans="1:13" s="29" customFormat="1" ht="16.5" customHeight="1" x14ac:dyDescent="0.2">
      <c r="A11" s="147" t="s">
        <v>76</v>
      </c>
      <c r="B11" s="148"/>
      <c r="C11" s="149"/>
      <c r="D11" s="85" t="s">
        <v>32</v>
      </c>
      <c r="E11" s="89">
        <v>700</v>
      </c>
      <c r="F11" s="89">
        <v>0</v>
      </c>
      <c r="G11" s="89">
        <v>400</v>
      </c>
      <c r="H11" s="89">
        <v>400</v>
      </c>
      <c r="I11" s="89">
        <v>400</v>
      </c>
    </row>
    <row r="12" spans="1:13" x14ac:dyDescent="0.2">
      <c r="A12" s="141">
        <v>3</v>
      </c>
      <c r="B12" s="142"/>
      <c r="C12" s="143"/>
      <c r="D12" s="86" t="s">
        <v>13</v>
      </c>
      <c r="E12" s="87">
        <v>700</v>
      </c>
      <c r="F12" s="87">
        <v>0</v>
      </c>
      <c r="G12" s="87">
        <v>400</v>
      </c>
      <c r="H12" s="87">
        <v>400</v>
      </c>
      <c r="I12" s="87">
        <v>400</v>
      </c>
    </row>
    <row r="13" spans="1:13" ht="13.5" thickBot="1" x14ac:dyDescent="0.25">
      <c r="A13" s="150">
        <v>32</v>
      </c>
      <c r="B13" s="151"/>
      <c r="C13" s="152"/>
      <c r="D13" s="86" t="s">
        <v>19</v>
      </c>
      <c r="E13" s="87">
        <v>700</v>
      </c>
      <c r="F13" s="87">
        <v>0</v>
      </c>
      <c r="G13" s="87">
        <v>400</v>
      </c>
      <c r="H13" s="87">
        <v>400</v>
      </c>
      <c r="I13" s="87">
        <v>400</v>
      </c>
    </row>
    <row r="14" spans="1:13" ht="27.75" customHeight="1" thickTop="1" x14ac:dyDescent="0.2">
      <c r="A14" s="156" t="s">
        <v>77</v>
      </c>
      <c r="B14" s="157"/>
      <c r="C14" s="158"/>
      <c r="D14" s="92" t="s">
        <v>39</v>
      </c>
      <c r="E14" s="173">
        <f>E15+E43+E61+E69+E77+E81+E91+E95+E99+E115+E122+E133</f>
        <v>2556809.62</v>
      </c>
      <c r="F14" s="173">
        <f>F15+F43+F61+F69+F77+F81+F91+F95+F99+F115+F122+F133+F65</f>
        <v>2862318</v>
      </c>
      <c r="G14" s="173">
        <f>G15+G43+G61+G65+G69+G77+G91+G95+G99+G115+G133+G81+G73+G145</f>
        <v>3014959</v>
      </c>
      <c r="H14" s="173">
        <f t="shared" ref="H14:I14" si="0">H15+H43+H61+H65+H69+H77+H91+H95+H99+H115+H133+H81+H73+H145</f>
        <v>3014969</v>
      </c>
      <c r="I14" s="173">
        <f t="shared" si="0"/>
        <v>3014959</v>
      </c>
    </row>
    <row r="15" spans="1:13" ht="27.75" customHeight="1" x14ac:dyDescent="0.2">
      <c r="A15" s="144" t="s">
        <v>153</v>
      </c>
      <c r="B15" s="145"/>
      <c r="C15" s="146"/>
      <c r="D15" s="84" t="s">
        <v>78</v>
      </c>
      <c r="E15" s="93">
        <f>E16+E20+E23+E27+E30+E34+E37</f>
        <v>185795.9</v>
      </c>
      <c r="F15" s="93">
        <f>F16+F20+F23+F27+F30+F34+F37+F40</f>
        <v>189873</v>
      </c>
      <c r="G15" s="93">
        <f>G16+G20+G27+G30+G34+G23</f>
        <v>198550</v>
      </c>
      <c r="H15" s="93">
        <f t="shared" ref="H15:I15" si="1">H16+H20+H27+H30+H34+H23</f>
        <v>198550</v>
      </c>
      <c r="I15" s="93">
        <f t="shared" si="1"/>
        <v>198550</v>
      </c>
    </row>
    <row r="16" spans="1:13" s="29" customFormat="1" ht="16.5" customHeight="1" x14ac:dyDescent="0.2">
      <c r="A16" s="147" t="s">
        <v>79</v>
      </c>
      <c r="B16" s="148"/>
      <c r="C16" s="149"/>
      <c r="D16" s="85" t="s">
        <v>24</v>
      </c>
      <c r="E16" s="94">
        <f>E17</f>
        <v>22341.18</v>
      </c>
      <c r="F16" s="94">
        <f>F17</f>
        <v>24250</v>
      </c>
      <c r="G16" s="94">
        <f t="shared" ref="G16:I16" si="2">G17</f>
        <v>25250</v>
      </c>
      <c r="H16" s="94">
        <f t="shared" si="2"/>
        <v>25250</v>
      </c>
      <c r="I16" s="94">
        <f t="shared" si="2"/>
        <v>25250</v>
      </c>
    </row>
    <row r="17" spans="1:9" x14ac:dyDescent="0.2">
      <c r="A17" s="141">
        <v>3</v>
      </c>
      <c r="B17" s="142"/>
      <c r="C17" s="143"/>
      <c r="D17" s="86" t="s">
        <v>13</v>
      </c>
      <c r="E17" s="95">
        <f>SUM(E18:E19)</f>
        <v>22341.18</v>
      </c>
      <c r="F17" s="95">
        <f>SUM(F18:F19)</f>
        <v>24250</v>
      </c>
      <c r="G17" s="95">
        <f>G18+G19</f>
        <v>25250</v>
      </c>
      <c r="H17" s="95">
        <f t="shared" ref="H17:I17" si="3">H18+H19</f>
        <v>25250</v>
      </c>
      <c r="I17" s="95">
        <f t="shared" si="3"/>
        <v>25250</v>
      </c>
    </row>
    <row r="18" spans="1:9" ht="13.5" thickBot="1" x14ac:dyDescent="0.25">
      <c r="A18" s="150">
        <v>31</v>
      </c>
      <c r="B18" s="151"/>
      <c r="C18" s="152"/>
      <c r="D18" s="86" t="s">
        <v>14</v>
      </c>
      <c r="E18" s="95">
        <v>2804.74</v>
      </c>
      <c r="F18" s="95">
        <v>3850</v>
      </c>
      <c r="G18" s="95">
        <v>4850</v>
      </c>
      <c r="H18" s="95">
        <v>4850</v>
      </c>
      <c r="I18" s="95">
        <v>4850</v>
      </c>
    </row>
    <row r="19" spans="1:9" ht="13.5" thickTop="1" x14ac:dyDescent="0.2">
      <c r="A19" s="141">
        <v>32</v>
      </c>
      <c r="B19" s="142"/>
      <c r="C19" s="143"/>
      <c r="D19" s="86" t="s">
        <v>19</v>
      </c>
      <c r="E19" s="95">
        <v>19536.439999999999</v>
      </c>
      <c r="F19" s="95">
        <v>20400</v>
      </c>
      <c r="G19" s="95">
        <v>20400</v>
      </c>
      <c r="H19" s="95">
        <v>20400</v>
      </c>
      <c r="I19" s="95">
        <v>20400</v>
      </c>
    </row>
    <row r="20" spans="1:9" s="29" customFormat="1" ht="31.5" customHeight="1" x14ac:dyDescent="0.2">
      <c r="A20" s="147" t="s">
        <v>80</v>
      </c>
      <c r="B20" s="148"/>
      <c r="C20" s="149"/>
      <c r="D20" s="85" t="s">
        <v>25</v>
      </c>
      <c r="E20" s="94">
        <f>SUM(E22)</f>
        <v>14746.06</v>
      </c>
      <c r="F20" s="94">
        <f>SUM(F22)</f>
        <v>16000</v>
      </c>
      <c r="G20" s="94">
        <f t="shared" ref="G20" si="4">SUM(G22)</f>
        <v>16800</v>
      </c>
      <c r="H20" s="94">
        <f t="shared" ref="H20:I20" si="5">SUM(H22)</f>
        <v>16800</v>
      </c>
      <c r="I20" s="94">
        <f t="shared" si="5"/>
        <v>16800</v>
      </c>
    </row>
    <row r="21" spans="1:9" x14ac:dyDescent="0.2">
      <c r="A21" s="141">
        <v>3</v>
      </c>
      <c r="B21" s="142"/>
      <c r="C21" s="143"/>
      <c r="D21" s="86" t="s">
        <v>13</v>
      </c>
      <c r="E21" s="95">
        <f>SUM(E22:E22)</f>
        <v>14746.06</v>
      </c>
      <c r="F21" s="95">
        <f>SUM(F22:F22)</f>
        <v>16000</v>
      </c>
      <c r="G21" s="95">
        <f t="shared" ref="G21" si="6">SUM(G22:G22)</f>
        <v>16800</v>
      </c>
      <c r="H21" s="95">
        <f t="shared" ref="H21" si="7">SUM(H22:H22)</f>
        <v>16800</v>
      </c>
      <c r="I21" s="95">
        <f t="shared" ref="I21" si="8">SUM(I22:I22)</f>
        <v>16800</v>
      </c>
    </row>
    <row r="22" spans="1:9" ht="13.5" thickBot="1" x14ac:dyDescent="0.25">
      <c r="A22" s="150">
        <v>32</v>
      </c>
      <c r="B22" s="151"/>
      <c r="C22" s="152"/>
      <c r="D22" s="86" t="s">
        <v>19</v>
      </c>
      <c r="E22" s="95">
        <v>14746.06</v>
      </c>
      <c r="F22" s="95">
        <v>16000</v>
      </c>
      <c r="G22" s="95">
        <v>16800</v>
      </c>
      <c r="H22" s="95">
        <v>16800</v>
      </c>
      <c r="I22" s="95">
        <v>16800</v>
      </c>
    </row>
    <row r="23" spans="1:9" s="29" customFormat="1" ht="16.5" customHeight="1" thickTop="1" x14ac:dyDescent="0.2">
      <c r="A23" s="147" t="s">
        <v>81</v>
      </c>
      <c r="B23" s="148"/>
      <c r="C23" s="149"/>
      <c r="D23" s="85" t="s">
        <v>82</v>
      </c>
      <c r="E23" s="94">
        <f>SUM(E24)</f>
        <v>138200</v>
      </c>
      <c r="F23" s="94">
        <f>SUM(F24)</f>
        <v>141993</v>
      </c>
      <c r="G23" s="94">
        <f>G24</f>
        <v>148000</v>
      </c>
      <c r="H23" s="94">
        <f t="shared" ref="H23:I23" si="9">H24</f>
        <v>148000</v>
      </c>
      <c r="I23" s="94">
        <f t="shared" si="9"/>
        <v>148000</v>
      </c>
    </row>
    <row r="24" spans="1:9" x14ac:dyDescent="0.2">
      <c r="A24" s="141">
        <v>3</v>
      </c>
      <c r="B24" s="142"/>
      <c r="C24" s="143"/>
      <c r="D24" s="86" t="s">
        <v>13</v>
      </c>
      <c r="E24" s="95">
        <f>SUM(E26:E26)</f>
        <v>138200</v>
      </c>
      <c r="F24" s="95">
        <f>SUM(F26:F26)</f>
        <v>141993</v>
      </c>
      <c r="G24" s="95">
        <f>SUM(G25:G26)</f>
        <v>148000</v>
      </c>
      <c r="H24" s="95">
        <f t="shared" ref="H24:I24" si="10">SUM(H25:H26)</f>
        <v>148000</v>
      </c>
      <c r="I24" s="95">
        <f t="shared" si="10"/>
        <v>148000</v>
      </c>
    </row>
    <row r="25" spans="1:9" x14ac:dyDescent="0.2">
      <c r="A25" s="141">
        <v>31</v>
      </c>
      <c r="B25" s="142"/>
      <c r="C25" s="143"/>
      <c r="D25" s="86" t="s">
        <v>14</v>
      </c>
      <c r="E25" s="95">
        <v>0</v>
      </c>
      <c r="F25" s="95">
        <v>0</v>
      </c>
      <c r="G25" s="95">
        <v>3800</v>
      </c>
      <c r="H25" s="95">
        <v>3800</v>
      </c>
      <c r="I25" s="95">
        <v>3800</v>
      </c>
    </row>
    <row r="26" spans="1:9" ht="13.5" thickBot="1" x14ac:dyDescent="0.25">
      <c r="A26" s="150">
        <v>32</v>
      </c>
      <c r="B26" s="151"/>
      <c r="C26" s="152"/>
      <c r="D26" s="86" t="s">
        <v>19</v>
      </c>
      <c r="E26" s="95">
        <v>138200</v>
      </c>
      <c r="F26" s="95">
        <v>141993</v>
      </c>
      <c r="G26" s="95">
        <v>144200</v>
      </c>
      <c r="H26" s="95">
        <v>144200</v>
      </c>
      <c r="I26" s="95">
        <v>144200</v>
      </c>
    </row>
    <row r="27" spans="1:9" s="29" customFormat="1" ht="31.5" customHeight="1" thickTop="1" x14ac:dyDescent="0.2">
      <c r="A27" s="147" t="s">
        <v>83</v>
      </c>
      <c r="B27" s="148"/>
      <c r="C27" s="149"/>
      <c r="D27" s="85" t="s">
        <v>84</v>
      </c>
      <c r="E27" s="94">
        <f>E28</f>
        <v>260.97000000000003</v>
      </c>
      <c r="F27" s="94">
        <f>F28</f>
        <v>150</v>
      </c>
      <c r="G27" s="94">
        <f t="shared" ref="G27:I27" si="11">G28</f>
        <v>150</v>
      </c>
      <c r="H27" s="94">
        <f t="shared" si="11"/>
        <v>150</v>
      </c>
      <c r="I27" s="94">
        <f t="shared" si="11"/>
        <v>150</v>
      </c>
    </row>
    <row r="28" spans="1:9" x14ac:dyDescent="0.2">
      <c r="A28" s="141">
        <v>3</v>
      </c>
      <c r="B28" s="142"/>
      <c r="C28" s="143"/>
      <c r="D28" s="86" t="s">
        <v>13</v>
      </c>
      <c r="E28" s="95">
        <f>SUM(E29:E29)</f>
        <v>260.97000000000003</v>
      </c>
      <c r="F28" s="95">
        <v>150</v>
      </c>
      <c r="G28" s="95">
        <v>150</v>
      </c>
      <c r="H28" s="95">
        <v>150</v>
      </c>
      <c r="I28" s="95">
        <v>150</v>
      </c>
    </row>
    <row r="29" spans="1:9" ht="13.5" thickBot="1" x14ac:dyDescent="0.25">
      <c r="A29" s="150">
        <v>32</v>
      </c>
      <c r="B29" s="151"/>
      <c r="C29" s="152"/>
      <c r="D29" s="86" t="s">
        <v>19</v>
      </c>
      <c r="E29" s="95">
        <v>260.97000000000003</v>
      </c>
      <c r="F29" s="95">
        <v>150</v>
      </c>
      <c r="G29" s="95">
        <v>150</v>
      </c>
      <c r="H29" s="95">
        <v>150</v>
      </c>
      <c r="I29" s="95">
        <v>150</v>
      </c>
    </row>
    <row r="30" spans="1:9" s="29" customFormat="1" ht="31.5" customHeight="1" thickTop="1" x14ac:dyDescent="0.2">
      <c r="A30" s="147" t="s">
        <v>85</v>
      </c>
      <c r="B30" s="148"/>
      <c r="C30" s="149"/>
      <c r="D30" s="85" t="s">
        <v>26</v>
      </c>
      <c r="E30" s="94">
        <f>E31</f>
        <v>5318.69</v>
      </c>
      <c r="F30" s="94">
        <f>F31</f>
        <v>6950</v>
      </c>
      <c r="G30" s="94">
        <f>G31</f>
        <v>6950</v>
      </c>
      <c r="H30" s="94">
        <f t="shared" ref="H30:I30" si="12">H31</f>
        <v>6950</v>
      </c>
      <c r="I30" s="94">
        <f t="shared" si="12"/>
        <v>6950</v>
      </c>
    </row>
    <row r="31" spans="1:9" x14ac:dyDescent="0.2">
      <c r="A31" s="141">
        <v>3</v>
      </c>
      <c r="B31" s="142"/>
      <c r="C31" s="143"/>
      <c r="D31" s="86" t="s">
        <v>13</v>
      </c>
      <c r="E31" s="95">
        <f>E32+E33</f>
        <v>5318.69</v>
      </c>
      <c r="F31" s="95">
        <f>F32+F33</f>
        <v>6950</v>
      </c>
      <c r="G31" s="95">
        <f>G32+G33</f>
        <v>6950</v>
      </c>
      <c r="H31" s="95">
        <f t="shared" ref="H31:I31" si="13">H32+H33</f>
        <v>6950</v>
      </c>
      <c r="I31" s="95">
        <f t="shared" si="13"/>
        <v>6950</v>
      </c>
    </row>
    <row r="32" spans="1:9" ht="13.5" thickBot="1" x14ac:dyDescent="0.25">
      <c r="A32" s="150">
        <v>31</v>
      </c>
      <c r="B32" s="151"/>
      <c r="C32" s="152"/>
      <c r="D32" s="86" t="s">
        <v>14</v>
      </c>
      <c r="E32" s="95">
        <v>0</v>
      </c>
      <c r="F32" s="95">
        <v>400</v>
      </c>
      <c r="G32" s="95">
        <v>400</v>
      </c>
      <c r="H32" s="95">
        <v>400</v>
      </c>
      <c r="I32" s="95">
        <v>400</v>
      </c>
    </row>
    <row r="33" spans="1:9" ht="13.5" thickTop="1" x14ac:dyDescent="0.2">
      <c r="A33" s="138">
        <v>32</v>
      </c>
      <c r="B33" s="139"/>
      <c r="C33" s="140"/>
      <c r="D33" s="96" t="s">
        <v>19</v>
      </c>
      <c r="E33" s="97">
        <v>5318.69</v>
      </c>
      <c r="F33" s="97">
        <v>6550</v>
      </c>
      <c r="G33" s="97">
        <v>6550</v>
      </c>
      <c r="H33" s="97">
        <v>6550</v>
      </c>
      <c r="I33" s="97">
        <v>6550</v>
      </c>
    </row>
    <row r="34" spans="1:9" s="29" customFormat="1" ht="16.5" customHeight="1" x14ac:dyDescent="0.2">
      <c r="A34" s="147" t="s">
        <v>86</v>
      </c>
      <c r="B34" s="148"/>
      <c r="C34" s="149"/>
      <c r="D34" s="85" t="s">
        <v>27</v>
      </c>
      <c r="E34" s="94">
        <f>E35</f>
        <v>1080</v>
      </c>
      <c r="F34" s="94">
        <f>F35</f>
        <v>250</v>
      </c>
      <c r="G34" s="94">
        <v>1400</v>
      </c>
      <c r="H34" s="94">
        <v>1400</v>
      </c>
      <c r="I34" s="94">
        <v>1400</v>
      </c>
    </row>
    <row r="35" spans="1:9" x14ac:dyDescent="0.2">
      <c r="A35" s="141">
        <v>3</v>
      </c>
      <c r="B35" s="142"/>
      <c r="C35" s="143"/>
      <c r="D35" s="86" t="s">
        <v>13</v>
      </c>
      <c r="E35" s="95">
        <f>SUM(E36:E36)</f>
        <v>1080</v>
      </c>
      <c r="F35" s="95">
        <v>250</v>
      </c>
      <c r="G35" s="95">
        <v>1400</v>
      </c>
      <c r="H35" s="95">
        <v>1400</v>
      </c>
      <c r="I35" s="95">
        <v>1400</v>
      </c>
    </row>
    <row r="36" spans="1:9" ht="13.5" thickBot="1" x14ac:dyDescent="0.25">
      <c r="A36" s="150">
        <v>32</v>
      </c>
      <c r="B36" s="151"/>
      <c r="C36" s="152"/>
      <c r="D36" s="86" t="s">
        <v>19</v>
      </c>
      <c r="E36" s="95">
        <v>1080</v>
      </c>
      <c r="F36" s="95">
        <v>250</v>
      </c>
      <c r="G36" s="95">
        <v>1400</v>
      </c>
      <c r="H36" s="95">
        <v>1400</v>
      </c>
      <c r="I36" s="95">
        <v>1400</v>
      </c>
    </row>
    <row r="37" spans="1:9" s="29" customFormat="1" ht="31.5" customHeight="1" thickTop="1" thickBot="1" x14ac:dyDescent="0.25">
      <c r="A37" s="166" t="s">
        <v>87</v>
      </c>
      <c r="B37" s="167"/>
      <c r="C37" s="168"/>
      <c r="D37" s="99" t="s">
        <v>104</v>
      </c>
      <c r="E37" s="100">
        <v>3849</v>
      </c>
      <c r="F37" s="100">
        <f>F38</f>
        <v>0</v>
      </c>
      <c r="G37" s="100">
        <v>0</v>
      </c>
      <c r="H37" s="100">
        <v>0</v>
      </c>
      <c r="I37" s="100">
        <v>0</v>
      </c>
    </row>
    <row r="38" spans="1:9" ht="13.5" thickTop="1" x14ac:dyDescent="0.2">
      <c r="A38" s="138">
        <v>3</v>
      </c>
      <c r="B38" s="139"/>
      <c r="C38" s="140"/>
      <c r="D38" s="96" t="s">
        <v>13</v>
      </c>
      <c r="E38" s="97">
        <v>3849</v>
      </c>
      <c r="F38" s="97">
        <v>0</v>
      </c>
      <c r="G38" s="97">
        <v>0</v>
      </c>
      <c r="H38" s="97">
        <v>0</v>
      </c>
      <c r="I38" s="97">
        <v>0</v>
      </c>
    </row>
    <row r="39" spans="1:9" x14ac:dyDescent="0.2">
      <c r="A39" s="138">
        <v>32</v>
      </c>
      <c r="B39" s="139"/>
      <c r="C39" s="140"/>
      <c r="D39" s="96" t="s">
        <v>19</v>
      </c>
      <c r="E39" s="97">
        <v>3849</v>
      </c>
      <c r="F39" s="97">
        <v>0</v>
      </c>
      <c r="G39" s="97">
        <v>0</v>
      </c>
      <c r="H39" s="97">
        <v>0</v>
      </c>
      <c r="I39" s="97">
        <v>0</v>
      </c>
    </row>
    <row r="40" spans="1:9" s="29" customFormat="1" ht="31.5" customHeight="1" x14ac:dyDescent="0.2">
      <c r="A40" s="153" t="s">
        <v>87</v>
      </c>
      <c r="B40" s="154"/>
      <c r="C40" s="155"/>
      <c r="D40" s="99" t="s">
        <v>105</v>
      </c>
      <c r="E40" s="100">
        <v>400</v>
      </c>
      <c r="F40" s="100">
        <f>F41</f>
        <v>280</v>
      </c>
      <c r="G40" s="100">
        <v>0</v>
      </c>
      <c r="H40" s="100">
        <v>0</v>
      </c>
      <c r="I40" s="100">
        <v>0</v>
      </c>
    </row>
    <row r="41" spans="1:9" ht="13.5" thickBot="1" x14ac:dyDescent="0.25">
      <c r="A41" s="150">
        <v>3</v>
      </c>
      <c r="B41" s="151"/>
      <c r="C41" s="152"/>
      <c r="D41" s="86" t="s">
        <v>13</v>
      </c>
      <c r="E41" s="95">
        <v>400</v>
      </c>
      <c r="F41" s="95">
        <v>280</v>
      </c>
      <c r="G41" s="95">
        <v>0</v>
      </c>
      <c r="H41" s="95">
        <v>0</v>
      </c>
      <c r="I41" s="95">
        <v>0</v>
      </c>
    </row>
    <row r="42" spans="1:9" ht="13.5" thickTop="1" x14ac:dyDescent="0.2">
      <c r="A42" s="138">
        <v>32</v>
      </c>
      <c r="B42" s="139"/>
      <c r="C42" s="140"/>
      <c r="D42" s="96" t="s">
        <v>19</v>
      </c>
      <c r="E42" s="97">
        <v>400</v>
      </c>
      <c r="F42" s="97">
        <v>280</v>
      </c>
      <c r="G42" s="97">
        <v>0</v>
      </c>
      <c r="H42" s="97">
        <v>0</v>
      </c>
      <c r="I42" s="97">
        <v>0</v>
      </c>
    </row>
    <row r="43" spans="1:9" ht="27.75" customHeight="1" x14ac:dyDescent="0.2">
      <c r="A43" s="144" t="s">
        <v>88</v>
      </c>
      <c r="B43" s="145"/>
      <c r="C43" s="146"/>
      <c r="D43" s="84" t="s">
        <v>31</v>
      </c>
      <c r="E43" s="93">
        <f>E44+E47+E50+E54+E58</f>
        <v>108139.3</v>
      </c>
      <c r="F43" s="93">
        <f>F44+F47+F50+F54+F58</f>
        <v>112900</v>
      </c>
      <c r="G43" s="93">
        <f>G44+G47+G50+G54+G58</f>
        <v>126940</v>
      </c>
      <c r="H43" s="93">
        <f>H44+H47+H50+H54+H58</f>
        <v>126940</v>
      </c>
      <c r="I43" s="93">
        <f>I44+I47+I50+I54+I58</f>
        <v>126940</v>
      </c>
    </row>
    <row r="44" spans="1:9" s="29" customFormat="1" ht="16.5" customHeight="1" x14ac:dyDescent="0.2">
      <c r="A44" s="147" t="s">
        <v>76</v>
      </c>
      <c r="B44" s="148"/>
      <c r="C44" s="149"/>
      <c r="D44" s="85" t="s">
        <v>32</v>
      </c>
      <c r="E44" s="94">
        <f t="shared" ref="E44:G45" si="14">E45</f>
        <v>54897</v>
      </c>
      <c r="F44" s="94">
        <f t="shared" si="14"/>
        <v>56430</v>
      </c>
      <c r="G44" s="94">
        <f t="shared" si="14"/>
        <v>73515</v>
      </c>
      <c r="H44" s="94">
        <f t="shared" ref="H44:I45" si="15">H45</f>
        <v>73515</v>
      </c>
      <c r="I44" s="94">
        <f t="shared" si="15"/>
        <v>73515</v>
      </c>
    </row>
    <row r="45" spans="1:9" x14ac:dyDescent="0.2">
      <c r="A45" s="138">
        <v>3</v>
      </c>
      <c r="B45" s="139"/>
      <c r="C45" s="140"/>
      <c r="D45" s="96" t="s">
        <v>13</v>
      </c>
      <c r="E45" s="97">
        <f t="shared" si="14"/>
        <v>54897</v>
      </c>
      <c r="F45" s="97">
        <f t="shared" si="14"/>
        <v>56430</v>
      </c>
      <c r="G45" s="97">
        <f t="shared" si="14"/>
        <v>73515</v>
      </c>
      <c r="H45" s="97">
        <f t="shared" si="15"/>
        <v>73515</v>
      </c>
      <c r="I45" s="97">
        <f t="shared" si="15"/>
        <v>73515</v>
      </c>
    </row>
    <row r="46" spans="1:9" x14ac:dyDescent="0.2">
      <c r="A46" s="141">
        <v>31</v>
      </c>
      <c r="B46" s="142"/>
      <c r="C46" s="143"/>
      <c r="D46" s="86" t="s">
        <v>14</v>
      </c>
      <c r="E46" s="95">
        <v>54897</v>
      </c>
      <c r="F46" s="95">
        <v>56430</v>
      </c>
      <c r="G46" s="95">
        <v>73515</v>
      </c>
      <c r="H46" s="95">
        <v>73515</v>
      </c>
      <c r="I46" s="95">
        <v>73515</v>
      </c>
    </row>
    <row r="47" spans="1:9" s="29" customFormat="1" ht="16.5" customHeight="1" x14ac:dyDescent="0.2">
      <c r="A47" s="147" t="s">
        <v>79</v>
      </c>
      <c r="B47" s="148"/>
      <c r="C47" s="149"/>
      <c r="D47" s="85" t="s">
        <v>24</v>
      </c>
      <c r="E47" s="94">
        <v>0</v>
      </c>
      <c r="F47" s="94">
        <f>F48</f>
        <v>1500</v>
      </c>
      <c r="G47" s="94">
        <f>G48</f>
        <v>1794</v>
      </c>
      <c r="H47" s="94">
        <f t="shared" ref="H47:I48" si="16">H48</f>
        <v>1794</v>
      </c>
      <c r="I47" s="94">
        <f t="shared" si="16"/>
        <v>1794</v>
      </c>
    </row>
    <row r="48" spans="1:9" x14ac:dyDescent="0.2">
      <c r="A48" s="147">
        <v>3</v>
      </c>
      <c r="B48" s="148"/>
      <c r="C48" s="149"/>
      <c r="D48" s="85" t="s">
        <v>13</v>
      </c>
      <c r="E48" s="94">
        <v>0</v>
      </c>
      <c r="F48" s="94">
        <f>F49</f>
        <v>1500</v>
      </c>
      <c r="G48" s="94">
        <f>G49</f>
        <v>1794</v>
      </c>
      <c r="H48" s="94">
        <f t="shared" si="16"/>
        <v>1794</v>
      </c>
      <c r="I48" s="94">
        <f t="shared" si="16"/>
        <v>1794</v>
      </c>
    </row>
    <row r="49" spans="1:9" x14ac:dyDescent="0.2">
      <c r="A49" s="141">
        <v>31</v>
      </c>
      <c r="B49" s="142"/>
      <c r="C49" s="143"/>
      <c r="D49" s="86" t="s">
        <v>14</v>
      </c>
      <c r="E49" s="95">
        <v>0</v>
      </c>
      <c r="F49" s="95">
        <v>1500</v>
      </c>
      <c r="G49" s="95">
        <v>1794</v>
      </c>
      <c r="H49" s="95">
        <v>1794</v>
      </c>
      <c r="I49" s="95">
        <v>1794</v>
      </c>
    </row>
    <row r="50" spans="1:9" s="29" customFormat="1" ht="31.5" customHeight="1" x14ac:dyDescent="0.2">
      <c r="A50" s="147" t="s">
        <v>80</v>
      </c>
      <c r="B50" s="148"/>
      <c r="C50" s="149"/>
      <c r="D50" s="85" t="s">
        <v>25</v>
      </c>
      <c r="E50" s="94">
        <f>E51</f>
        <v>49561.3</v>
      </c>
      <c r="F50" s="94">
        <f>F51</f>
        <v>54970</v>
      </c>
      <c r="G50" s="94">
        <f>G51</f>
        <v>51631</v>
      </c>
      <c r="H50" s="94">
        <f t="shared" ref="H50:I50" si="17">H51</f>
        <v>51631</v>
      </c>
      <c r="I50" s="94">
        <f t="shared" si="17"/>
        <v>51631</v>
      </c>
    </row>
    <row r="51" spans="1:9" x14ac:dyDescent="0.2">
      <c r="A51" s="138">
        <v>3</v>
      </c>
      <c r="B51" s="139"/>
      <c r="C51" s="140"/>
      <c r="D51" s="96" t="s">
        <v>13</v>
      </c>
      <c r="E51" s="97">
        <f>E52+E53</f>
        <v>49561.3</v>
      </c>
      <c r="F51" s="97">
        <f>F52+F53</f>
        <v>54970</v>
      </c>
      <c r="G51" s="97">
        <f>G52+G53</f>
        <v>51631</v>
      </c>
      <c r="H51" s="97">
        <f t="shared" ref="H51:I51" si="18">H52+H53</f>
        <v>51631</v>
      </c>
      <c r="I51" s="97">
        <f t="shared" si="18"/>
        <v>51631</v>
      </c>
    </row>
    <row r="52" spans="1:9" x14ac:dyDescent="0.2">
      <c r="A52" s="141">
        <v>31</v>
      </c>
      <c r="B52" s="142"/>
      <c r="C52" s="143"/>
      <c r="D52" s="86" t="s">
        <v>14</v>
      </c>
      <c r="E52" s="95">
        <v>26676.05</v>
      </c>
      <c r="F52" s="95">
        <v>31650</v>
      </c>
      <c r="G52" s="95">
        <v>17541</v>
      </c>
      <c r="H52" s="95">
        <v>17541</v>
      </c>
      <c r="I52" s="95">
        <v>17541</v>
      </c>
    </row>
    <row r="53" spans="1:9" x14ac:dyDescent="0.2">
      <c r="A53" s="138">
        <v>32</v>
      </c>
      <c r="B53" s="139"/>
      <c r="C53" s="140"/>
      <c r="D53" s="96" t="s">
        <v>19</v>
      </c>
      <c r="E53" s="97">
        <v>22885.25</v>
      </c>
      <c r="F53" s="97">
        <v>23320</v>
      </c>
      <c r="G53" s="97">
        <v>34090</v>
      </c>
      <c r="H53" s="97">
        <v>34090</v>
      </c>
      <c r="I53" s="97">
        <v>34090</v>
      </c>
    </row>
    <row r="54" spans="1:9" s="29" customFormat="1" ht="25.5" x14ac:dyDescent="0.2">
      <c r="A54" s="147" t="s">
        <v>87</v>
      </c>
      <c r="B54" s="148"/>
      <c r="C54" s="149"/>
      <c r="D54" s="85" t="s">
        <v>89</v>
      </c>
      <c r="E54" s="94">
        <f>E55</f>
        <v>2404</v>
      </c>
      <c r="F54" s="94">
        <f>F55</f>
        <v>0</v>
      </c>
      <c r="G54" s="94">
        <v>0</v>
      </c>
      <c r="H54" s="94">
        <v>0</v>
      </c>
      <c r="I54" s="94">
        <v>0</v>
      </c>
    </row>
    <row r="55" spans="1:9" x14ac:dyDescent="0.2">
      <c r="A55" s="138">
        <v>3</v>
      </c>
      <c r="B55" s="139"/>
      <c r="C55" s="140"/>
      <c r="D55" s="96" t="s">
        <v>13</v>
      </c>
      <c r="E55" s="97">
        <f>E56+E57</f>
        <v>2404</v>
      </c>
      <c r="F55" s="97">
        <f>F56+F57</f>
        <v>0</v>
      </c>
      <c r="G55" s="97">
        <v>0</v>
      </c>
      <c r="H55" s="97">
        <v>0</v>
      </c>
      <c r="I55" s="97">
        <v>0</v>
      </c>
    </row>
    <row r="56" spans="1:9" x14ac:dyDescent="0.2">
      <c r="A56" s="141">
        <v>31</v>
      </c>
      <c r="B56" s="142"/>
      <c r="C56" s="143"/>
      <c r="D56" s="86" t="s">
        <v>14</v>
      </c>
      <c r="E56" s="95">
        <v>2404</v>
      </c>
      <c r="F56" s="95"/>
      <c r="G56" s="95">
        <v>0</v>
      </c>
      <c r="H56" s="95">
        <v>0</v>
      </c>
      <c r="I56" s="95">
        <v>0</v>
      </c>
    </row>
    <row r="57" spans="1:9" x14ac:dyDescent="0.2">
      <c r="A57" s="138">
        <v>32</v>
      </c>
      <c r="B57" s="139"/>
      <c r="C57" s="140"/>
      <c r="D57" s="96" t="s">
        <v>19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</row>
    <row r="58" spans="1:9" s="29" customFormat="1" ht="25.5" x14ac:dyDescent="0.2">
      <c r="A58" s="147" t="s">
        <v>87</v>
      </c>
      <c r="B58" s="148"/>
      <c r="C58" s="149"/>
      <c r="D58" s="85" t="s">
        <v>106</v>
      </c>
      <c r="E58" s="94">
        <f>E59</f>
        <v>1277</v>
      </c>
      <c r="F58" s="94">
        <f>F59</f>
        <v>0</v>
      </c>
      <c r="G58" s="94">
        <v>0</v>
      </c>
      <c r="H58" s="94">
        <v>0</v>
      </c>
      <c r="I58" s="94">
        <v>0</v>
      </c>
    </row>
    <row r="59" spans="1:9" x14ac:dyDescent="0.2">
      <c r="A59" s="138">
        <v>3</v>
      </c>
      <c r="B59" s="139"/>
      <c r="C59" s="140"/>
      <c r="D59" s="96" t="s">
        <v>13</v>
      </c>
      <c r="E59" s="97">
        <v>1277</v>
      </c>
      <c r="F59" s="97">
        <f>F60</f>
        <v>0</v>
      </c>
      <c r="G59" s="97">
        <v>0</v>
      </c>
      <c r="H59" s="97">
        <v>0</v>
      </c>
      <c r="I59" s="97">
        <v>0</v>
      </c>
    </row>
    <row r="60" spans="1:9" x14ac:dyDescent="0.2">
      <c r="A60" s="141">
        <v>32</v>
      </c>
      <c r="B60" s="142"/>
      <c r="C60" s="143"/>
      <c r="D60" s="86" t="s">
        <v>19</v>
      </c>
      <c r="E60" s="95">
        <v>1277</v>
      </c>
      <c r="F60" s="95"/>
      <c r="G60" s="95">
        <v>0</v>
      </c>
      <c r="H60" s="95">
        <v>0</v>
      </c>
      <c r="I60" s="95">
        <v>0</v>
      </c>
    </row>
    <row r="61" spans="1:9" ht="27.75" customHeight="1" x14ac:dyDescent="0.2">
      <c r="A61" s="144" t="s">
        <v>90</v>
      </c>
      <c r="B61" s="145"/>
      <c r="C61" s="146"/>
      <c r="D61" s="84" t="s">
        <v>42</v>
      </c>
      <c r="E61" s="93">
        <f t="shared" ref="E61:F63" si="19">E62</f>
        <v>1080</v>
      </c>
      <c r="F61" s="93">
        <f t="shared" si="19"/>
        <v>1092</v>
      </c>
      <c r="G61" s="93">
        <f t="shared" ref="G61" si="20">G62</f>
        <v>700</v>
      </c>
      <c r="H61" s="93">
        <f t="shared" ref="H61" si="21">H62</f>
        <v>700</v>
      </c>
      <c r="I61" s="93">
        <f t="shared" ref="I61" si="22">I62</f>
        <v>700</v>
      </c>
    </row>
    <row r="62" spans="1:9" s="29" customFormat="1" ht="16.5" customHeight="1" x14ac:dyDescent="0.2">
      <c r="A62" s="147" t="s">
        <v>76</v>
      </c>
      <c r="B62" s="148"/>
      <c r="C62" s="149"/>
      <c r="D62" s="85" t="s">
        <v>32</v>
      </c>
      <c r="E62" s="94">
        <v>1080</v>
      </c>
      <c r="F62" s="94">
        <f t="shared" si="19"/>
        <v>1092</v>
      </c>
      <c r="G62" s="94">
        <v>700</v>
      </c>
      <c r="H62" s="94">
        <v>700</v>
      </c>
      <c r="I62" s="94">
        <v>700</v>
      </c>
    </row>
    <row r="63" spans="1:9" x14ac:dyDescent="0.2">
      <c r="A63" s="138">
        <v>3</v>
      </c>
      <c r="B63" s="139"/>
      <c r="C63" s="140"/>
      <c r="D63" s="96" t="s">
        <v>13</v>
      </c>
      <c r="E63" s="97">
        <f t="shared" si="19"/>
        <v>1080</v>
      </c>
      <c r="F63" s="97">
        <f t="shared" si="19"/>
        <v>1092</v>
      </c>
      <c r="G63" s="97">
        <v>700</v>
      </c>
      <c r="H63" s="97">
        <v>700</v>
      </c>
      <c r="I63" s="97">
        <v>700</v>
      </c>
    </row>
    <row r="64" spans="1:9" x14ac:dyDescent="0.2">
      <c r="A64" s="141">
        <v>32</v>
      </c>
      <c r="B64" s="142"/>
      <c r="C64" s="143"/>
      <c r="D64" s="86" t="s">
        <v>19</v>
      </c>
      <c r="E64" s="95">
        <v>1080</v>
      </c>
      <c r="F64" s="95">
        <v>1092</v>
      </c>
      <c r="G64" s="95">
        <v>700</v>
      </c>
      <c r="H64" s="95">
        <v>700</v>
      </c>
      <c r="I64" s="95">
        <v>700</v>
      </c>
    </row>
    <row r="65" spans="1:9" ht="27.75" customHeight="1" x14ac:dyDescent="0.2">
      <c r="A65" s="144" t="s">
        <v>112</v>
      </c>
      <c r="B65" s="145"/>
      <c r="C65" s="146"/>
      <c r="D65" s="84" t="s">
        <v>113</v>
      </c>
      <c r="E65" s="93">
        <v>0</v>
      </c>
      <c r="F65" s="93">
        <v>2000</v>
      </c>
      <c r="G65" s="93">
        <v>800</v>
      </c>
      <c r="H65" s="93">
        <v>800</v>
      </c>
      <c r="I65" s="93">
        <v>800</v>
      </c>
    </row>
    <row r="66" spans="1:9" s="29" customFormat="1" ht="16.5" customHeight="1" x14ac:dyDescent="0.2">
      <c r="A66" s="147" t="s">
        <v>76</v>
      </c>
      <c r="B66" s="148"/>
      <c r="C66" s="149"/>
      <c r="D66" s="85" t="s">
        <v>32</v>
      </c>
      <c r="E66" s="94">
        <v>0</v>
      </c>
      <c r="F66" s="94">
        <v>2000</v>
      </c>
      <c r="G66" s="94">
        <v>800</v>
      </c>
      <c r="H66" s="94">
        <v>800</v>
      </c>
      <c r="I66" s="94">
        <v>800</v>
      </c>
    </row>
    <row r="67" spans="1:9" x14ac:dyDescent="0.2">
      <c r="A67" s="138">
        <v>3</v>
      </c>
      <c r="B67" s="139"/>
      <c r="C67" s="140"/>
      <c r="D67" s="96" t="s">
        <v>13</v>
      </c>
      <c r="E67" s="97">
        <v>0</v>
      </c>
      <c r="F67" s="97">
        <v>2000</v>
      </c>
      <c r="G67" s="97">
        <v>800</v>
      </c>
      <c r="H67" s="97">
        <v>800</v>
      </c>
      <c r="I67" s="97">
        <v>800</v>
      </c>
    </row>
    <row r="68" spans="1:9" x14ac:dyDescent="0.2">
      <c r="A68" s="141">
        <v>32</v>
      </c>
      <c r="B68" s="142"/>
      <c r="C68" s="143"/>
      <c r="D68" s="86" t="s">
        <v>19</v>
      </c>
      <c r="E68" s="95">
        <v>0</v>
      </c>
      <c r="F68" s="95">
        <v>2000</v>
      </c>
      <c r="G68" s="95">
        <v>800</v>
      </c>
      <c r="H68" s="95">
        <v>800</v>
      </c>
      <c r="I68" s="95">
        <v>800</v>
      </c>
    </row>
    <row r="69" spans="1:9" ht="27.75" customHeight="1" x14ac:dyDescent="0.2">
      <c r="A69" s="144" t="s">
        <v>91</v>
      </c>
      <c r="B69" s="145"/>
      <c r="C69" s="146"/>
      <c r="D69" s="84" t="s">
        <v>36</v>
      </c>
      <c r="E69" s="93">
        <v>312</v>
      </c>
      <c r="F69" s="93">
        <f>F70</f>
        <v>400</v>
      </c>
      <c r="G69" s="93">
        <v>0</v>
      </c>
      <c r="H69" s="93">
        <v>0</v>
      </c>
      <c r="I69" s="93">
        <v>0</v>
      </c>
    </row>
    <row r="70" spans="1:9" s="29" customFormat="1" ht="31.5" customHeight="1" x14ac:dyDescent="0.2">
      <c r="A70" s="147" t="s">
        <v>171</v>
      </c>
      <c r="B70" s="148"/>
      <c r="C70" s="149"/>
      <c r="D70" s="85" t="s">
        <v>26</v>
      </c>
      <c r="E70" s="94">
        <f>E71</f>
        <v>312</v>
      </c>
      <c r="F70" s="94">
        <f>F71</f>
        <v>400</v>
      </c>
      <c r="G70" s="94">
        <v>0</v>
      </c>
      <c r="H70" s="94">
        <v>0</v>
      </c>
      <c r="I70" s="94">
        <v>0</v>
      </c>
    </row>
    <row r="71" spans="1:9" x14ac:dyDescent="0.2">
      <c r="A71" s="138">
        <v>3</v>
      </c>
      <c r="B71" s="139"/>
      <c r="C71" s="140"/>
      <c r="D71" s="96" t="s">
        <v>13</v>
      </c>
      <c r="E71" s="97">
        <f>E72</f>
        <v>312</v>
      </c>
      <c r="F71" s="97">
        <v>400</v>
      </c>
      <c r="G71" s="97">
        <v>0</v>
      </c>
      <c r="H71" s="97">
        <v>0</v>
      </c>
      <c r="I71" s="97">
        <v>0</v>
      </c>
    </row>
    <row r="72" spans="1:9" x14ac:dyDescent="0.2">
      <c r="A72" s="141">
        <v>32</v>
      </c>
      <c r="B72" s="142"/>
      <c r="C72" s="143"/>
      <c r="D72" s="86" t="s">
        <v>19</v>
      </c>
      <c r="E72" s="95">
        <v>312</v>
      </c>
      <c r="F72" s="95">
        <v>400</v>
      </c>
      <c r="G72" s="95">
        <v>0</v>
      </c>
      <c r="H72" s="95">
        <v>0</v>
      </c>
      <c r="I72" s="95">
        <v>0</v>
      </c>
    </row>
    <row r="73" spans="1:9" x14ac:dyDescent="0.2">
      <c r="A73" s="144" t="s">
        <v>91</v>
      </c>
      <c r="B73" s="145"/>
      <c r="C73" s="146"/>
      <c r="D73" s="84" t="s">
        <v>36</v>
      </c>
      <c r="E73" s="93">
        <v>0</v>
      </c>
      <c r="F73" s="93">
        <v>0</v>
      </c>
      <c r="G73" s="93">
        <f t="shared" ref="G73:I74" si="23">G74</f>
        <v>400</v>
      </c>
      <c r="H73" s="93">
        <f t="shared" si="23"/>
        <v>400</v>
      </c>
      <c r="I73" s="93">
        <f t="shared" si="23"/>
        <v>400</v>
      </c>
    </row>
    <row r="74" spans="1:9" s="29" customFormat="1" ht="31.5" customHeight="1" x14ac:dyDescent="0.2">
      <c r="A74" s="147" t="s">
        <v>173</v>
      </c>
      <c r="B74" s="148"/>
      <c r="C74" s="149"/>
      <c r="D74" s="85" t="s">
        <v>174</v>
      </c>
      <c r="E74" s="94">
        <v>0</v>
      </c>
      <c r="F74" s="94">
        <v>0</v>
      </c>
      <c r="G74" s="94">
        <f t="shared" si="23"/>
        <v>400</v>
      </c>
      <c r="H74" s="94">
        <f t="shared" si="23"/>
        <v>400</v>
      </c>
      <c r="I74" s="94">
        <f t="shared" si="23"/>
        <v>400</v>
      </c>
    </row>
    <row r="75" spans="1:9" x14ac:dyDescent="0.2">
      <c r="A75" s="138">
        <v>3</v>
      </c>
      <c r="B75" s="139"/>
      <c r="C75" s="140"/>
      <c r="D75" s="96" t="s">
        <v>13</v>
      </c>
      <c r="E75" s="97">
        <v>0</v>
      </c>
      <c r="F75" s="97">
        <v>0</v>
      </c>
      <c r="G75" s="97">
        <v>400</v>
      </c>
      <c r="H75" s="97">
        <v>400</v>
      </c>
      <c r="I75" s="97">
        <v>400</v>
      </c>
    </row>
    <row r="76" spans="1:9" x14ac:dyDescent="0.2">
      <c r="A76" s="141">
        <v>32</v>
      </c>
      <c r="B76" s="142"/>
      <c r="C76" s="143"/>
      <c r="D76" s="86" t="s">
        <v>19</v>
      </c>
      <c r="E76" s="95">
        <v>0</v>
      </c>
      <c r="F76" s="95">
        <v>0</v>
      </c>
      <c r="G76" s="95">
        <v>400</v>
      </c>
      <c r="H76" s="95">
        <v>400</v>
      </c>
      <c r="I76" s="95">
        <v>400</v>
      </c>
    </row>
    <row r="77" spans="1:9" ht="38.25" x14ac:dyDescent="0.2">
      <c r="A77" s="144" t="s">
        <v>92</v>
      </c>
      <c r="B77" s="145"/>
      <c r="C77" s="146"/>
      <c r="D77" s="84" t="s">
        <v>43</v>
      </c>
      <c r="E77" s="93">
        <f t="shared" ref="E77:I79" si="24">E78</f>
        <v>1370.5</v>
      </c>
      <c r="F77" s="93">
        <f t="shared" si="24"/>
        <v>1378</v>
      </c>
      <c r="G77" s="93">
        <f t="shared" si="24"/>
        <v>1378</v>
      </c>
      <c r="H77" s="93">
        <f t="shared" si="24"/>
        <v>1378</v>
      </c>
      <c r="I77" s="93">
        <f t="shared" si="24"/>
        <v>1378</v>
      </c>
    </row>
    <row r="78" spans="1:9" s="29" customFormat="1" ht="31.5" customHeight="1" x14ac:dyDescent="0.2">
      <c r="A78" s="147" t="s">
        <v>85</v>
      </c>
      <c r="B78" s="148"/>
      <c r="C78" s="149"/>
      <c r="D78" s="85" t="s">
        <v>26</v>
      </c>
      <c r="E78" s="94">
        <f t="shared" si="24"/>
        <v>1370.5</v>
      </c>
      <c r="F78" s="94">
        <f t="shared" si="24"/>
        <v>1378</v>
      </c>
      <c r="G78" s="94">
        <v>1378</v>
      </c>
      <c r="H78" s="94">
        <v>1378</v>
      </c>
      <c r="I78" s="94">
        <v>1378</v>
      </c>
    </row>
    <row r="79" spans="1:9" x14ac:dyDescent="0.2">
      <c r="A79" s="138">
        <v>3</v>
      </c>
      <c r="B79" s="139"/>
      <c r="C79" s="140"/>
      <c r="D79" s="96" t="s">
        <v>13</v>
      </c>
      <c r="E79" s="97">
        <f t="shared" si="24"/>
        <v>1370.5</v>
      </c>
      <c r="F79" s="97">
        <f t="shared" si="24"/>
        <v>1378</v>
      </c>
      <c r="G79" s="97">
        <f t="shared" si="24"/>
        <v>1378</v>
      </c>
      <c r="H79" s="97">
        <f t="shared" si="24"/>
        <v>1378</v>
      </c>
      <c r="I79" s="97">
        <f t="shared" si="24"/>
        <v>1378</v>
      </c>
    </row>
    <row r="80" spans="1:9" x14ac:dyDescent="0.2">
      <c r="A80" s="141">
        <v>38</v>
      </c>
      <c r="B80" s="142"/>
      <c r="C80" s="143"/>
      <c r="D80" s="86" t="s">
        <v>46</v>
      </c>
      <c r="E80" s="95">
        <v>1370.5</v>
      </c>
      <c r="F80" s="95">
        <v>1378</v>
      </c>
      <c r="G80" s="95">
        <v>1378</v>
      </c>
      <c r="H80" s="95">
        <v>1378</v>
      </c>
      <c r="I80" s="95">
        <v>1378</v>
      </c>
    </row>
    <row r="81" spans="1:9" ht="25.5" x14ac:dyDescent="0.2">
      <c r="A81" s="144" t="s">
        <v>93</v>
      </c>
      <c r="B81" s="145"/>
      <c r="C81" s="146"/>
      <c r="D81" s="84" t="s">
        <v>37</v>
      </c>
      <c r="E81" s="93">
        <f>E82+E87</f>
        <v>2044035.58</v>
      </c>
      <c r="F81" s="93">
        <f>F82+F87</f>
        <v>2308780</v>
      </c>
      <c r="G81" s="93">
        <f>G87</f>
        <v>2444000</v>
      </c>
      <c r="H81" s="93">
        <f t="shared" ref="H81:I81" si="25">H87</f>
        <v>2444000</v>
      </c>
      <c r="I81" s="93">
        <f t="shared" si="25"/>
        <v>2444000</v>
      </c>
    </row>
    <row r="82" spans="1:9" x14ac:dyDescent="0.2">
      <c r="A82" s="147" t="s">
        <v>85</v>
      </c>
      <c r="B82" s="148"/>
      <c r="C82" s="149"/>
      <c r="D82" s="85" t="s">
        <v>26</v>
      </c>
      <c r="E82" s="94">
        <f>E83</f>
        <v>2532.0300000000002</v>
      </c>
      <c r="F82" s="94">
        <f>F83</f>
        <v>0</v>
      </c>
      <c r="G82" s="94">
        <v>0</v>
      </c>
      <c r="H82" s="94">
        <v>0</v>
      </c>
      <c r="I82" s="94">
        <v>0</v>
      </c>
    </row>
    <row r="83" spans="1:9" s="29" customFormat="1" ht="16.5" customHeight="1" x14ac:dyDescent="0.2">
      <c r="A83" s="138">
        <v>3</v>
      </c>
      <c r="B83" s="139"/>
      <c r="C83" s="140"/>
      <c r="D83" s="96" t="s">
        <v>13</v>
      </c>
      <c r="E83" s="97">
        <f>E84+E85+E86</f>
        <v>2532.0300000000002</v>
      </c>
      <c r="F83" s="97">
        <f>F84+F85+F86</f>
        <v>0</v>
      </c>
      <c r="G83" s="97">
        <v>0</v>
      </c>
      <c r="H83" s="97">
        <v>0</v>
      </c>
      <c r="I83" s="97">
        <v>0</v>
      </c>
    </row>
    <row r="84" spans="1:9" x14ac:dyDescent="0.2">
      <c r="A84" s="141">
        <v>31</v>
      </c>
      <c r="B84" s="142"/>
      <c r="C84" s="143"/>
      <c r="D84" s="86" t="s">
        <v>14</v>
      </c>
      <c r="E84" s="95">
        <v>1045.3900000000001</v>
      </c>
      <c r="F84" s="95">
        <v>0</v>
      </c>
      <c r="G84" s="95">
        <v>0</v>
      </c>
      <c r="H84" s="95">
        <v>0</v>
      </c>
      <c r="I84" s="95">
        <v>0</v>
      </c>
    </row>
    <row r="85" spans="1:9" x14ac:dyDescent="0.2">
      <c r="A85" s="138">
        <v>32</v>
      </c>
      <c r="B85" s="139"/>
      <c r="C85" s="140"/>
      <c r="D85" s="96" t="s">
        <v>19</v>
      </c>
      <c r="E85" s="97">
        <v>990.91</v>
      </c>
      <c r="F85" s="97">
        <v>0</v>
      </c>
      <c r="G85" s="97">
        <v>0</v>
      </c>
      <c r="H85" s="97">
        <v>0</v>
      </c>
      <c r="I85" s="97">
        <v>0</v>
      </c>
    </row>
    <row r="86" spans="1:9" x14ac:dyDescent="0.2">
      <c r="A86" s="138">
        <v>34</v>
      </c>
      <c r="B86" s="139"/>
      <c r="C86" s="140"/>
      <c r="D86" s="96" t="s">
        <v>94</v>
      </c>
      <c r="E86" s="97">
        <v>495.73</v>
      </c>
      <c r="F86" s="97">
        <v>0</v>
      </c>
      <c r="G86" s="97">
        <v>0</v>
      </c>
      <c r="H86" s="97">
        <v>0</v>
      </c>
      <c r="I86" s="97">
        <v>0</v>
      </c>
    </row>
    <row r="87" spans="1:9" ht="27.75" customHeight="1" x14ac:dyDescent="0.2">
      <c r="A87" s="147" t="s">
        <v>95</v>
      </c>
      <c r="B87" s="148"/>
      <c r="C87" s="149"/>
      <c r="D87" s="85" t="s">
        <v>96</v>
      </c>
      <c r="E87" s="94">
        <f>E88</f>
        <v>2041503.55</v>
      </c>
      <c r="F87" s="94">
        <f>F88</f>
        <v>2308780</v>
      </c>
      <c r="G87" s="94">
        <f t="shared" ref="G87:I87" si="26">G88</f>
        <v>2444000</v>
      </c>
      <c r="H87" s="94">
        <f t="shared" si="26"/>
        <v>2444000</v>
      </c>
      <c r="I87" s="94">
        <f t="shared" si="26"/>
        <v>2444000</v>
      </c>
    </row>
    <row r="88" spans="1:9" s="29" customFormat="1" ht="31.5" customHeight="1" x14ac:dyDescent="0.2">
      <c r="A88" s="138">
        <v>3</v>
      </c>
      <c r="B88" s="139"/>
      <c r="C88" s="140"/>
      <c r="D88" s="96" t="s">
        <v>13</v>
      </c>
      <c r="E88" s="97">
        <f>E89+E90</f>
        <v>2041503.55</v>
      </c>
      <c r="F88" s="97">
        <f>F89+F90</f>
        <v>2308780</v>
      </c>
      <c r="G88" s="97">
        <f t="shared" ref="G88" si="27">G89+G90</f>
        <v>2444000</v>
      </c>
      <c r="H88" s="97">
        <f t="shared" ref="H88:I88" si="28">H89+H90</f>
        <v>2444000</v>
      </c>
      <c r="I88" s="97">
        <f t="shared" si="28"/>
        <v>2444000</v>
      </c>
    </row>
    <row r="89" spans="1:9" x14ac:dyDescent="0.2">
      <c r="A89" s="141">
        <v>31</v>
      </c>
      <c r="B89" s="142"/>
      <c r="C89" s="143"/>
      <c r="D89" s="86" t="s">
        <v>14</v>
      </c>
      <c r="E89" s="95">
        <v>1998013.08</v>
      </c>
      <c r="F89" s="95">
        <v>2262380</v>
      </c>
      <c r="G89" s="95">
        <v>2397600</v>
      </c>
      <c r="H89" s="95">
        <v>2397600</v>
      </c>
      <c r="I89" s="95">
        <v>2397600</v>
      </c>
    </row>
    <row r="90" spans="1:9" x14ac:dyDescent="0.2">
      <c r="A90" s="138">
        <v>32</v>
      </c>
      <c r="B90" s="139"/>
      <c r="C90" s="140"/>
      <c r="D90" s="96" t="s">
        <v>19</v>
      </c>
      <c r="E90" s="97">
        <v>43490.47</v>
      </c>
      <c r="F90" s="97">
        <v>46400</v>
      </c>
      <c r="G90" s="97">
        <v>46400</v>
      </c>
      <c r="H90" s="97">
        <v>46400</v>
      </c>
      <c r="I90" s="97">
        <v>46400</v>
      </c>
    </row>
    <row r="91" spans="1:9" ht="32.25" customHeight="1" x14ac:dyDescent="0.2">
      <c r="A91" s="144" t="s">
        <v>107</v>
      </c>
      <c r="B91" s="145"/>
      <c r="C91" s="146"/>
      <c r="D91" s="84" t="s">
        <v>33</v>
      </c>
      <c r="E91" s="93">
        <f>E92</f>
        <v>126236.21</v>
      </c>
      <c r="F91" s="93">
        <f>F92</f>
        <v>134000</v>
      </c>
      <c r="G91" s="93">
        <f t="shared" ref="G91:I93" si="29">G92</f>
        <v>134000</v>
      </c>
      <c r="H91" s="93">
        <f t="shared" si="29"/>
        <v>134000</v>
      </c>
      <c r="I91" s="93">
        <f t="shared" si="29"/>
        <v>134000</v>
      </c>
    </row>
    <row r="92" spans="1:9" s="29" customFormat="1" ht="16.5" customHeight="1" x14ac:dyDescent="0.2">
      <c r="A92" s="147" t="s">
        <v>85</v>
      </c>
      <c r="B92" s="148"/>
      <c r="C92" s="149"/>
      <c r="D92" s="85" t="s">
        <v>26</v>
      </c>
      <c r="E92" s="94">
        <v>126236.21</v>
      </c>
      <c r="F92" s="94">
        <f>F93</f>
        <v>134000</v>
      </c>
      <c r="G92" s="94">
        <f t="shared" si="29"/>
        <v>134000</v>
      </c>
      <c r="H92" s="94">
        <f t="shared" si="29"/>
        <v>134000</v>
      </c>
      <c r="I92" s="94">
        <f t="shared" si="29"/>
        <v>134000</v>
      </c>
    </row>
    <row r="93" spans="1:9" ht="14.25" customHeight="1" x14ac:dyDescent="0.2">
      <c r="A93" s="138">
        <v>3</v>
      </c>
      <c r="B93" s="139"/>
      <c r="C93" s="140"/>
      <c r="D93" s="96" t="s">
        <v>13</v>
      </c>
      <c r="E93" s="97">
        <v>126236.21</v>
      </c>
      <c r="F93" s="97">
        <f>F94</f>
        <v>134000</v>
      </c>
      <c r="G93" s="97">
        <f t="shared" si="29"/>
        <v>134000</v>
      </c>
      <c r="H93" s="97">
        <f t="shared" si="29"/>
        <v>134000</v>
      </c>
      <c r="I93" s="97">
        <f t="shared" si="29"/>
        <v>134000</v>
      </c>
    </row>
    <row r="94" spans="1:9" ht="15" customHeight="1" x14ac:dyDescent="0.2">
      <c r="A94" s="141">
        <v>32</v>
      </c>
      <c r="B94" s="142"/>
      <c r="C94" s="143"/>
      <c r="D94" s="86" t="s">
        <v>19</v>
      </c>
      <c r="E94" s="95">
        <v>126236.21</v>
      </c>
      <c r="F94" s="95">
        <v>134000</v>
      </c>
      <c r="G94" s="95">
        <v>134000</v>
      </c>
      <c r="H94" s="95">
        <v>134000</v>
      </c>
      <c r="I94" s="95">
        <v>134000</v>
      </c>
    </row>
    <row r="95" spans="1:9" ht="27.75" customHeight="1" x14ac:dyDescent="0.2">
      <c r="A95" s="144" t="s">
        <v>109</v>
      </c>
      <c r="B95" s="145"/>
      <c r="C95" s="146"/>
      <c r="D95" s="84" t="s">
        <v>108</v>
      </c>
      <c r="E95" s="93">
        <f t="shared" ref="E95:F97" si="30">E96</f>
        <v>2000</v>
      </c>
      <c r="F95" s="93">
        <f t="shared" si="30"/>
        <v>970</v>
      </c>
      <c r="G95" s="93">
        <f t="shared" ref="G95:G97" si="31">G96</f>
        <v>550</v>
      </c>
      <c r="H95" s="93">
        <f t="shared" ref="H95:H97" si="32">H96</f>
        <v>560</v>
      </c>
      <c r="I95" s="93">
        <f t="shared" ref="I95:I97" si="33">I96</f>
        <v>550</v>
      </c>
    </row>
    <row r="96" spans="1:9" s="29" customFormat="1" ht="16.5" customHeight="1" x14ac:dyDescent="0.2">
      <c r="A96" s="147" t="s">
        <v>76</v>
      </c>
      <c r="B96" s="148"/>
      <c r="C96" s="149"/>
      <c r="D96" s="85" t="s">
        <v>32</v>
      </c>
      <c r="E96" s="94">
        <f t="shared" si="30"/>
        <v>2000</v>
      </c>
      <c r="F96" s="94">
        <f t="shared" si="30"/>
        <v>970</v>
      </c>
      <c r="G96" s="94">
        <f t="shared" si="31"/>
        <v>550</v>
      </c>
      <c r="H96" s="94">
        <f t="shared" si="32"/>
        <v>560</v>
      </c>
      <c r="I96" s="94">
        <f t="shared" si="33"/>
        <v>550</v>
      </c>
    </row>
    <row r="97" spans="1:9" x14ac:dyDescent="0.2">
      <c r="A97" s="138">
        <v>3</v>
      </c>
      <c r="B97" s="139"/>
      <c r="C97" s="140"/>
      <c r="D97" s="96" t="s">
        <v>13</v>
      </c>
      <c r="E97" s="97">
        <f t="shared" si="30"/>
        <v>2000</v>
      </c>
      <c r="F97" s="97">
        <f t="shared" si="30"/>
        <v>970</v>
      </c>
      <c r="G97" s="97">
        <f t="shared" si="31"/>
        <v>550</v>
      </c>
      <c r="H97" s="97">
        <f t="shared" si="32"/>
        <v>560</v>
      </c>
      <c r="I97" s="97">
        <f t="shared" si="33"/>
        <v>550</v>
      </c>
    </row>
    <row r="98" spans="1:9" x14ac:dyDescent="0.2">
      <c r="A98" s="141">
        <v>32</v>
      </c>
      <c r="B98" s="142"/>
      <c r="C98" s="143"/>
      <c r="D98" s="86" t="s">
        <v>19</v>
      </c>
      <c r="E98" s="95">
        <v>2000</v>
      </c>
      <c r="F98" s="95">
        <v>970</v>
      </c>
      <c r="G98" s="95">
        <v>550</v>
      </c>
      <c r="H98" s="95">
        <v>560</v>
      </c>
      <c r="I98" s="95">
        <v>550</v>
      </c>
    </row>
    <row r="99" spans="1:9" s="29" customFormat="1" ht="16.5" customHeight="1" x14ac:dyDescent="0.2">
      <c r="A99" s="144" t="s">
        <v>97</v>
      </c>
      <c r="B99" s="145"/>
      <c r="C99" s="146"/>
      <c r="D99" s="84" t="s">
        <v>30</v>
      </c>
      <c r="E99" s="93">
        <f>E100+E103+E106+E109+E112</f>
        <v>7022.52</v>
      </c>
      <c r="F99" s="93">
        <f>F100+F103+F106+F109+F112</f>
        <v>12007</v>
      </c>
      <c r="G99" s="93">
        <f t="shared" ref="G99:I99" si="34">G100+G103+G106+G109+G112</f>
        <v>9750</v>
      </c>
      <c r="H99" s="93">
        <f t="shared" si="34"/>
        <v>9750</v>
      </c>
      <c r="I99" s="93">
        <f t="shared" si="34"/>
        <v>9750</v>
      </c>
    </row>
    <row r="100" spans="1:9" x14ac:dyDescent="0.2">
      <c r="A100" s="147" t="s">
        <v>79</v>
      </c>
      <c r="B100" s="148"/>
      <c r="C100" s="149"/>
      <c r="D100" s="85" t="s">
        <v>24</v>
      </c>
      <c r="E100" s="94">
        <f>E101</f>
        <v>2334.6</v>
      </c>
      <c r="F100" s="94">
        <f>F101</f>
        <v>7250</v>
      </c>
      <c r="G100" s="94">
        <f t="shared" ref="G100:I101" si="35">G101</f>
        <v>5150</v>
      </c>
      <c r="H100" s="94">
        <f t="shared" si="35"/>
        <v>5150</v>
      </c>
      <c r="I100" s="94">
        <f t="shared" si="35"/>
        <v>5150</v>
      </c>
    </row>
    <row r="101" spans="1:9" ht="25.5" x14ac:dyDescent="0.2">
      <c r="A101" s="138">
        <v>4</v>
      </c>
      <c r="B101" s="139"/>
      <c r="C101" s="140"/>
      <c r="D101" s="96" t="s">
        <v>15</v>
      </c>
      <c r="E101" s="97">
        <f>E102</f>
        <v>2334.6</v>
      </c>
      <c r="F101" s="97">
        <f>F102</f>
        <v>7250</v>
      </c>
      <c r="G101" s="97">
        <f t="shared" si="35"/>
        <v>5150</v>
      </c>
      <c r="H101" s="97">
        <f t="shared" si="35"/>
        <v>5150</v>
      </c>
      <c r="I101" s="97">
        <f t="shared" si="35"/>
        <v>5150</v>
      </c>
    </row>
    <row r="102" spans="1:9" s="29" customFormat="1" ht="31.5" customHeight="1" x14ac:dyDescent="0.2">
      <c r="A102" s="141">
        <v>42</v>
      </c>
      <c r="B102" s="142"/>
      <c r="C102" s="143"/>
      <c r="D102" s="86" t="s">
        <v>23</v>
      </c>
      <c r="E102" s="95">
        <v>2334.6</v>
      </c>
      <c r="F102" s="95">
        <v>7250</v>
      </c>
      <c r="G102" s="95">
        <v>5150</v>
      </c>
      <c r="H102" s="95">
        <v>5150</v>
      </c>
      <c r="I102" s="95">
        <v>5150</v>
      </c>
    </row>
    <row r="103" spans="1:9" x14ac:dyDescent="0.2">
      <c r="A103" s="147" t="s">
        <v>81</v>
      </c>
      <c r="B103" s="148"/>
      <c r="C103" s="149"/>
      <c r="D103" s="85" t="s">
        <v>82</v>
      </c>
      <c r="E103" s="94">
        <f>E104</f>
        <v>1800</v>
      </c>
      <c r="F103" s="94">
        <f>F104</f>
        <v>3507</v>
      </c>
      <c r="G103" s="94">
        <f t="shared" ref="G103:I104" si="36">G104</f>
        <v>3500</v>
      </c>
      <c r="H103" s="94">
        <f t="shared" si="36"/>
        <v>3500</v>
      </c>
      <c r="I103" s="94">
        <f t="shared" si="36"/>
        <v>3500</v>
      </c>
    </row>
    <row r="104" spans="1:9" ht="25.5" x14ac:dyDescent="0.2">
      <c r="A104" s="138">
        <v>4</v>
      </c>
      <c r="B104" s="139"/>
      <c r="C104" s="140"/>
      <c r="D104" s="96" t="s">
        <v>15</v>
      </c>
      <c r="E104" s="97">
        <f>E105</f>
        <v>1800</v>
      </c>
      <c r="F104" s="97">
        <f>F105</f>
        <v>3507</v>
      </c>
      <c r="G104" s="97">
        <f t="shared" si="36"/>
        <v>3500</v>
      </c>
      <c r="H104" s="97">
        <f t="shared" si="36"/>
        <v>3500</v>
      </c>
      <c r="I104" s="97">
        <f t="shared" si="36"/>
        <v>3500</v>
      </c>
    </row>
    <row r="105" spans="1:9" s="29" customFormat="1" ht="16.5" customHeight="1" x14ac:dyDescent="0.2">
      <c r="A105" s="141">
        <v>42</v>
      </c>
      <c r="B105" s="142"/>
      <c r="C105" s="143"/>
      <c r="D105" s="86" t="s">
        <v>23</v>
      </c>
      <c r="E105" s="95">
        <v>1800</v>
      </c>
      <c r="F105" s="95">
        <v>3507</v>
      </c>
      <c r="G105" s="95">
        <v>3500</v>
      </c>
      <c r="H105" s="95">
        <v>3500</v>
      </c>
      <c r="I105" s="95">
        <v>3500</v>
      </c>
    </row>
    <row r="106" spans="1:9" x14ac:dyDescent="0.2">
      <c r="A106" s="147" t="s">
        <v>85</v>
      </c>
      <c r="B106" s="148"/>
      <c r="C106" s="149"/>
      <c r="D106" s="85" t="s">
        <v>26</v>
      </c>
      <c r="E106" s="94">
        <f>E107</f>
        <v>1104.92</v>
      </c>
      <c r="F106" s="94">
        <f>F107</f>
        <v>1100</v>
      </c>
      <c r="G106" s="94">
        <f t="shared" ref="G106:I107" si="37">G107</f>
        <v>1100</v>
      </c>
      <c r="H106" s="94">
        <f t="shared" si="37"/>
        <v>1100</v>
      </c>
      <c r="I106" s="94">
        <f t="shared" si="37"/>
        <v>1100</v>
      </c>
    </row>
    <row r="107" spans="1:9" ht="25.5" x14ac:dyDescent="0.2">
      <c r="A107" s="138">
        <v>4</v>
      </c>
      <c r="B107" s="139"/>
      <c r="C107" s="140"/>
      <c r="D107" s="96" t="s">
        <v>15</v>
      </c>
      <c r="E107" s="97">
        <f>E108</f>
        <v>1104.92</v>
      </c>
      <c r="F107" s="97">
        <f>F108</f>
        <v>1100</v>
      </c>
      <c r="G107" s="97">
        <f t="shared" si="37"/>
        <v>1100</v>
      </c>
      <c r="H107" s="97">
        <f t="shared" si="37"/>
        <v>1100</v>
      </c>
      <c r="I107" s="97">
        <f t="shared" si="37"/>
        <v>1100</v>
      </c>
    </row>
    <row r="108" spans="1:9" s="29" customFormat="1" ht="31.5" customHeight="1" x14ac:dyDescent="0.2">
      <c r="A108" s="141">
        <v>42</v>
      </c>
      <c r="B108" s="142"/>
      <c r="C108" s="143"/>
      <c r="D108" s="86" t="s">
        <v>23</v>
      </c>
      <c r="E108" s="95">
        <v>1104.92</v>
      </c>
      <c r="F108" s="95">
        <v>1100</v>
      </c>
      <c r="G108" s="95">
        <v>1100</v>
      </c>
      <c r="H108" s="95">
        <v>1100</v>
      </c>
      <c r="I108" s="95">
        <v>1100</v>
      </c>
    </row>
    <row r="109" spans="1:9" x14ac:dyDescent="0.2">
      <c r="A109" s="147" t="s">
        <v>86</v>
      </c>
      <c r="B109" s="148"/>
      <c r="C109" s="149"/>
      <c r="D109" s="85" t="s">
        <v>27</v>
      </c>
      <c r="E109" s="94">
        <f>E110</f>
        <v>0</v>
      </c>
      <c r="F109" s="94">
        <f>F110</f>
        <v>150</v>
      </c>
      <c r="G109" s="94">
        <v>0</v>
      </c>
      <c r="H109" s="94">
        <v>0</v>
      </c>
      <c r="I109" s="94">
        <v>0</v>
      </c>
    </row>
    <row r="110" spans="1:9" ht="25.5" x14ac:dyDescent="0.2">
      <c r="A110" s="138">
        <v>4</v>
      </c>
      <c r="B110" s="139"/>
      <c r="C110" s="140"/>
      <c r="D110" s="96" t="s">
        <v>15</v>
      </c>
      <c r="E110" s="97">
        <f>SUM(E111:E111)</f>
        <v>0</v>
      </c>
      <c r="F110" s="97">
        <v>150</v>
      </c>
      <c r="G110" s="97">
        <v>0</v>
      </c>
      <c r="H110" s="97">
        <v>0</v>
      </c>
      <c r="I110" s="97">
        <v>0</v>
      </c>
    </row>
    <row r="111" spans="1:9" ht="27.75" customHeight="1" x14ac:dyDescent="0.2">
      <c r="A111" s="141">
        <v>42</v>
      </c>
      <c r="B111" s="142"/>
      <c r="C111" s="143"/>
      <c r="D111" s="86" t="s">
        <v>23</v>
      </c>
      <c r="E111" s="95">
        <v>0</v>
      </c>
      <c r="F111" s="95">
        <v>150</v>
      </c>
      <c r="G111" s="95">
        <v>0</v>
      </c>
      <c r="H111" s="95">
        <v>0</v>
      </c>
      <c r="I111" s="95">
        <v>0</v>
      </c>
    </row>
    <row r="112" spans="1:9" s="29" customFormat="1" ht="16.5" customHeight="1" x14ac:dyDescent="0.2">
      <c r="A112" s="147" t="s">
        <v>87</v>
      </c>
      <c r="B112" s="148"/>
      <c r="C112" s="149"/>
      <c r="D112" s="85" t="s">
        <v>98</v>
      </c>
      <c r="E112" s="94">
        <f>E113</f>
        <v>1783</v>
      </c>
      <c r="F112" s="94">
        <f>F113</f>
        <v>0</v>
      </c>
      <c r="G112" s="94">
        <v>0</v>
      </c>
      <c r="H112" s="94">
        <v>0</v>
      </c>
      <c r="I112" s="94">
        <v>0</v>
      </c>
    </row>
    <row r="113" spans="1:9" ht="25.5" x14ac:dyDescent="0.2">
      <c r="A113" s="138">
        <v>4</v>
      </c>
      <c r="B113" s="139"/>
      <c r="C113" s="140"/>
      <c r="D113" s="96" t="s">
        <v>15</v>
      </c>
      <c r="E113" s="97">
        <f>E114</f>
        <v>1783</v>
      </c>
      <c r="F113" s="97">
        <f>F114</f>
        <v>0</v>
      </c>
      <c r="G113" s="97">
        <v>0</v>
      </c>
      <c r="H113" s="97">
        <v>0</v>
      </c>
      <c r="I113" s="97">
        <v>0</v>
      </c>
    </row>
    <row r="114" spans="1:9" ht="25.5" x14ac:dyDescent="0.2">
      <c r="A114" s="141">
        <v>42</v>
      </c>
      <c r="B114" s="142"/>
      <c r="C114" s="143"/>
      <c r="D114" s="86" t="s">
        <v>23</v>
      </c>
      <c r="E114" s="95">
        <v>1783</v>
      </c>
      <c r="F114" s="95">
        <v>0</v>
      </c>
      <c r="G114" s="95">
        <v>0</v>
      </c>
      <c r="H114" s="95">
        <v>0</v>
      </c>
      <c r="I114" s="95">
        <v>0</v>
      </c>
    </row>
    <row r="115" spans="1:9" s="29" customFormat="1" ht="31.5" customHeight="1" x14ac:dyDescent="0.2">
      <c r="A115" s="144" t="s">
        <v>99</v>
      </c>
      <c r="B115" s="145"/>
      <c r="C115" s="146"/>
      <c r="D115" s="84" t="s">
        <v>44</v>
      </c>
      <c r="E115" s="93">
        <f>E116+E119</f>
        <v>63373.77</v>
      </c>
      <c r="F115" s="93">
        <f>F116+F119</f>
        <v>71540</v>
      </c>
      <c r="G115" s="93">
        <f t="shared" ref="G115:I115" si="38">G116+G119</f>
        <v>62000</v>
      </c>
      <c r="H115" s="93">
        <f t="shared" si="38"/>
        <v>62000</v>
      </c>
      <c r="I115" s="93">
        <f t="shared" si="38"/>
        <v>62000</v>
      </c>
    </row>
    <row r="116" spans="1:9" x14ac:dyDescent="0.2">
      <c r="A116" s="147" t="s">
        <v>76</v>
      </c>
      <c r="B116" s="148"/>
      <c r="C116" s="149"/>
      <c r="D116" s="85" t="s">
        <v>32</v>
      </c>
      <c r="E116" s="94">
        <f>E117</f>
        <v>33057.599999999999</v>
      </c>
      <c r="F116" s="94">
        <f>F117</f>
        <v>32540</v>
      </c>
      <c r="G116" s="94">
        <v>31000</v>
      </c>
      <c r="H116" s="94">
        <v>31000</v>
      </c>
      <c r="I116" s="94">
        <v>31000</v>
      </c>
    </row>
    <row r="117" spans="1:9" x14ac:dyDescent="0.2">
      <c r="A117" s="138">
        <v>3</v>
      </c>
      <c r="B117" s="139"/>
      <c r="C117" s="140"/>
      <c r="D117" s="96" t="s">
        <v>13</v>
      </c>
      <c r="E117" s="97">
        <f>E118</f>
        <v>33057.599999999999</v>
      </c>
      <c r="F117" s="97">
        <f>F118</f>
        <v>32540</v>
      </c>
      <c r="G117" s="97">
        <f t="shared" ref="G117:I117" si="39">G118</f>
        <v>31000</v>
      </c>
      <c r="H117" s="97">
        <f t="shared" si="39"/>
        <v>31000</v>
      </c>
      <c r="I117" s="97">
        <f t="shared" si="39"/>
        <v>31000</v>
      </c>
    </row>
    <row r="118" spans="1:9" ht="27.75" customHeight="1" x14ac:dyDescent="0.2">
      <c r="A118" s="141">
        <v>37</v>
      </c>
      <c r="B118" s="142"/>
      <c r="C118" s="143"/>
      <c r="D118" s="86" t="s">
        <v>71</v>
      </c>
      <c r="E118" s="95">
        <v>33057.599999999999</v>
      </c>
      <c r="F118" s="95">
        <v>32540</v>
      </c>
      <c r="G118" s="95">
        <v>31000</v>
      </c>
      <c r="H118" s="95">
        <v>31000</v>
      </c>
      <c r="I118" s="95">
        <v>31000</v>
      </c>
    </row>
    <row r="119" spans="1:9" s="29" customFormat="1" ht="16.5" customHeight="1" x14ac:dyDescent="0.2">
      <c r="A119" s="147" t="s">
        <v>85</v>
      </c>
      <c r="B119" s="148"/>
      <c r="C119" s="149"/>
      <c r="D119" s="85" t="s">
        <v>26</v>
      </c>
      <c r="E119" s="94">
        <f>E120</f>
        <v>30316.17</v>
      </c>
      <c r="F119" s="94">
        <f>F120</f>
        <v>39000</v>
      </c>
      <c r="G119" s="94">
        <f t="shared" ref="G119:I120" si="40">G120</f>
        <v>31000</v>
      </c>
      <c r="H119" s="94">
        <f t="shared" si="40"/>
        <v>31000</v>
      </c>
      <c r="I119" s="94">
        <f t="shared" si="40"/>
        <v>31000</v>
      </c>
    </row>
    <row r="120" spans="1:9" ht="25.5" x14ac:dyDescent="0.2">
      <c r="A120" s="138">
        <v>4</v>
      </c>
      <c r="B120" s="139"/>
      <c r="C120" s="140"/>
      <c r="D120" s="96" t="s">
        <v>15</v>
      </c>
      <c r="E120" s="97">
        <f>E121</f>
        <v>30316.17</v>
      </c>
      <c r="F120" s="97">
        <f>F121</f>
        <v>39000</v>
      </c>
      <c r="G120" s="97">
        <f t="shared" si="40"/>
        <v>31000</v>
      </c>
      <c r="H120" s="97">
        <f t="shared" si="40"/>
        <v>31000</v>
      </c>
      <c r="I120" s="97">
        <f t="shared" si="40"/>
        <v>31000</v>
      </c>
    </row>
    <row r="121" spans="1:9" ht="25.5" x14ac:dyDescent="0.2">
      <c r="A121" s="141">
        <v>42</v>
      </c>
      <c r="B121" s="142"/>
      <c r="C121" s="143"/>
      <c r="D121" s="86" t="s">
        <v>23</v>
      </c>
      <c r="E121" s="95">
        <v>30316.17</v>
      </c>
      <c r="F121" s="95">
        <v>39000</v>
      </c>
      <c r="G121" s="95">
        <v>31000</v>
      </c>
      <c r="H121" s="95">
        <v>31000</v>
      </c>
      <c r="I121" s="95">
        <v>31000</v>
      </c>
    </row>
    <row r="122" spans="1:9" s="29" customFormat="1" ht="31.5" customHeight="1" x14ac:dyDescent="0.2">
      <c r="A122" s="144" t="s">
        <v>100</v>
      </c>
      <c r="B122" s="145"/>
      <c r="C122" s="146"/>
      <c r="D122" s="84" t="s">
        <v>45</v>
      </c>
      <c r="E122" s="93">
        <f>E123+E126+E129</f>
        <v>13495.29</v>
      </c>
      <c r="F122" s="93">
        <v>0</v>
      </c>
      <c r="G122" s="93">
        <v>0</v>
      </c>
      <c r="H122" s="93">
        <v>0</v>
      </c>
      <c r="I122" s="93">
        <v>0</v>
      </c>
    </row>
    <row r="123" spans="1:9" x14ac:dyDescent="0.2">
      <c r="A123" s="147" t="s">
        <v>76</v>
      </c>
      <c r="B123" s="148"/>
      <c r="C123" s="149"/>
      <c r="D123" s="85" t="s">
        <v>32</v>
      </c>
      <c r="E123" s="94">
        <f>E124</f>
        <v>2377.87</v>
      </c>
      <c r="F123" s="94">
        <v>0</v>
      </c>
      <c r="G123" s="94">
        <v>0</v>
      </c>
      <c r="H123" s="94">
        <v>0</v>
      </c>
      <c r="I123" s="94">
        <v>0</v>
      </c>
    </row>
    <row r="124" spans="1:9" x14ac:dyDescent="0.2">
      <c r="A124" s="138">
        <v>3</v>
      </c>
      <c r="B124" s="139"/>
      <c r="C124" s="140"/>
      <c r="D124" s="96" t="s">
        <v>13</v>
      </c>
      <c r="E124" s="97">
        <f>E125</f>
        <v>2377.87</v>
      </c>
      <c r="F124" s="97">
        <v>0</v>
      </c>
      <c r="G124" s="97">
        <v>0</v>
      </c>
      <c r="H124" s="97">
        <v>0</v>
      </c>
      <c r="I124" s="97">
        <v>0</v>
      </c>
    </row>
    <row r="125" spans="1:9" s="29" customFormat="1" ht="46.5" customHeight="1" x14ac:dyDescent="0.2">
      <c r="A125" s="141">
        <v>31</v>
      </c>
      <c r="B125" s="142"/>
      <c r="C125" s="143"/>
      <c r="D125" s="86" t="s">
        <v>14</v>
      </c>
      <c r="E125" s="95">
        <v>2377.87</v>
      </c>
      <c r="F125" s="95">
        <v>0</v>
      </c>
      <c r="G125" s="95">
        <v>0</v>
      </c>
      <c r="H125" s="95">
        <v>0</v>
      </c>
      <c r="I125" s="95">
        <v>0</v>
      </c>
    </row>
    <row r="126" spans="1:9" ht="25.5" x14ac:dyDescent="0.2">
      <c r="A126" s="147" t="s">
        <v>101</v>
      </c>
      <c r="B126" s="148"/>
      <c r="C126" s="149"/>
      <c r="D126" s="85" t="s">
        <v>34</v>
      </c>
      <c r="E126" s="94">
        <f>E127</f>
        <v>3499.33</v>
      </c>
      <c r="F126" s="94">
        <v>0</v>
      </c>
      <c r="G126" s="94">
        <v>0</v>
      </c>
      <c r="H126" s="94">
        <v>0</v>
      </c>
      <c r="I126" s="94">
        <v>0</v>
      </c>
    </row>
    <row r="127" spans="1:9" x14ac:dyDescent="0.2">
      <c r="A127" s="138">
        <v>3</v>
      </c>
      <c r="B127" s="139"/>
      <c r="C127" s="140"/>
      <c r="D127" s="96" t="s">
        <v>13</v>
      </c>
      <c r="E127" s="97">
        <f>E128</f>
        <v>3499.33</v>
      </c>
      <c r="F127" s="97">
        <v>0</v>
      </c>
      <c r="G127" s="97">
        <v>0</v>
      </c>
      <c r="H127" s="97">
        <v>0</v>
      </c>
      <c r="I127" s="97">
        <v>0</v>
      </c>
    </row>
    <row r="128" spans="1:9" x14ac:dyDescent="0.2">
      <c r="A128" s="141">
        <v>31</v>
      </c>
      <c r="B128" s="142"/>
      <c r="C128" s="143"/>
      <c r="D128" s="86" t="s">
        <v>14</v>
      </c>
      <c r="E128" s="95">
        <v>3499.33</v>
      </c>
      <c r="F128" s="95">
        <v>0</v>
      </c>
      <c r="G128" s="95">
        <v>0</v>
      </c>
      <c r="H128" s="95">
        <v>0</v>
      </c>
      <c r="I128" s="95">
        <v>0</v>
      </c>
    </row>
    <row r="129" spans="1:9" ht="27.75" customHeight="1" x14ac:dyDescent="0.2">
      <c r="A129" s="147" t="s">
        <v>102</v>
      </c>
      <c r="B129" s="148"/>
      <c r="C129" s="149"/>
      <c r="D129" s="85" t="s">
        <v>103</v>
      </c>
      <c r="E129" s="94">
        <f>E130</f>
        <v>7618.09</v>
      </c>
      <c r="F129" s="94">
        <v>0</v>
      </c>
      <c r="G129" s="94">
        <v>0</v>
      </c>
      <c r="H129" s="94">
        <v>0</v>
      </c>
      <c r="I129" s="94">
        <v>0</v>
      </c>
    </row>
    <row r="130" spans="1:9" s="29" customFormat="1" ht="16.5" customHeight="1" x14ac:dyDescent="0.2">
      <c r="A130" s="138">
        <v>3</v>
      </c>
      <c r="B130" s="139"/>
      <c r="C130" s="140"/>
      <c r="D130" s="96" t="s">
        <v>13</v>
      </c>
      <c r="E130" s="97">
        <f>E131+E132</f>
        <v>7618.09</v>
      </c>
      <c r="F130" s="97">
        <v>0</v>
      </c>
      <c r="G130" s="97">
        <v>0</v>
      </c>
      <c r="H130" s="97">
        <v>0</v>
      </c>
      <c r="I130" s="97">
        <v>0</v>
      </c>
    </row>
    <row r="131" spans="1:9" x14ac:dyDescent="0.2">
      <c r="A131" s="141">
        <v>31</v>
      </c>
      <c r="B131" s="142"/>
      <c r="C131" s="143"/>
      <c r="D131" s="86" t="s">
        <v>14</v>
      </c>
      <c r="E131" s="95">
        <v>7237.18</v>
      </c>
      <c r="F131" s="95">
        <v>0</v>
      </c>
      <c r="G131" s="95">
        <v>0</v>
      </c>
      <c r="H131" s="95">
        <v>0</v>
      </c>
      <c r="I131" s="95">
        <v>0</v>
      </c>
    </row>
    <row r="132" spans="1:9" x14ac:dyDescent="0.2">
      <c r="A132" s="138">
        <v>32</v>
      </c>
      <c r="B132" s="139"/>
      <c r="C132" s="140"/>
      <c r="D132" s="96" t="s">
        <v>19</v>
      </c>
      <c r="E132" s="97">
        <v>380.91</v>
      </c>
      <c r="F132" s="97">
        <v>0</v>
      </c>
      <c r="G132" s="97">
        <v>0</v>
      </c>
      <c r="H132" s="97">
        <v>0</v>
      </c>
      <c r="I132" s="97">
        <v>0</v>
      </c>
    </row>
    <row r="133" spans="1:9" x14ac:dyDescent="0.2">
      <c r="A133" s="144" t="s">
        <v>110</v>
      </c>
      <c r="B133" s="145"/>
      <c r="C133" s="146"/>
      <c r="D133" s="84" t="s">
        <v>111</v>
      </c>
      <c r="E133" s="93">
        <f>E134+E138+E141</f>
        <v>3948.55</v>
      </c>
      <c r="F133" s="93">
        <f>F134+F138+F141</f>
        <v>27378</v>
      </c>
      <c r="G133" s="93">
        <v>0</v>
      </c>
      <c r="H133" s="93">
        <v>0</v>
      </c>
      <c r="I133" s="93">
        <v>0</v>
      </c>
    </row>
    <row r="134" spans="1:9" s="29" customFormat="1" ht="31.5" customHeight="1" x14ac:dyDescent="0.2">
      <c r="A134" s="147" t="s">
        <v>76</v>
      </c>
      <c r="B134" s="148"/>
      <c r="C134" s="149"/>
      <c r="D134" s="85" t="s">
        <v>32</v>
      </c>
      <c r="E134" s="94">
        <f>E135</f>
        <v>860.79</v>
      </c>
      <c r="F134" s="94">
        <f>F135</f>
        <v>7658</v>
      </c>
      <c r="G134" s="95">
        <v>0</v>
      </c>
      <c r="H134" s="95">
        <v>0</v>
      </c>
      <c r="I134" s="95">
        <v>0</v>
      </c>
    </row>
    <row r="135" spans="1:9" x14ac:dyDescent="0.2">
      <c r="A135" s="138">
        <v>3</v>
      </c>
      <c r="B135" s="139"/>
      <c r="C135" s="140"/>
      <c r="D135" s="96" t="s">
        <v>13</v>
      </c>
      <c r="E135" s="97">
        <f>E136</f>
        <v>860.79</v>
      </c>
      <c r="F135" s="97">
        <f>F136+F137</f>
        <v>7658</v>
      </c>
      <c r="G135" s="95">
        <v>0</v>
      </c>
      <c r="H135" s="95">
        <v>0</v>
      </c>
      <c r="I135" s="95">
        <v>0</v>
      </c>
    </row>
    <row r="136" spans="1:9" x14ac:dyDescent="0.2">
      <c r="A136" s="141">
        <v>31</v>
      </c>
      <c r="B136" s="142"/>
      <c r="C136" s="143"/>
      <c r="D136" s="86" t="s">
        <v>14</v>
      </c>
      <c r="E136" s="95">
        <v>860.79</v>
      </c>
      <c r="F136" s="95">
        <v>7433</v>
      </c>
      <c r="G136" s="95">
        <v>0</v>
      </c>
      <c r="H136" s="95">
        <v>0</v>
      </c>
      <c r="I136" s="95">
        <v>0</v>
      </c>
    </row>
    <row r="137" spans="1:9" s="29" customFormat="1" ht="46.5" customHeight="1" x14ac:dyDescent="0.2">
      <c r="A137" s="141">
        <v>32</v>
      </c>
      <c r="B137" s="142"/>
      <c r="C137" s="143"/>
      <c r="D137" s="86" t="s">
        <v>19</v>
      </c>
      <c r="E137" s="95">
        <v>0</v>
      </c>
      <c r="F137" s="95">
        <v>225</v>
      </c>
      <c r="G137" s="95">
        <v>0</v>
      </c>
      <c r="H137" s="95">
        <v>0</v>
      </c>
      <c r="I137" s="95">
        <v>0</v>
      </c>
    </row>
    <row r="138" spans="1:9" ht="25.5" x14ac:dyDescent="0.2">
      <c r="A138" s="147" t="s">
        <v>101</v>
      </c>
      <c r="B138" s="148"/>
      <c r="C138" s="149"/>
      <c r="D138" s="85" t="s">
        <v>34</v>
      </c>
      <c r="E138" s="94">
        <f>E139</f>
        <v>463.16</v>
      </c>
      <c r="F138" s="94">
        <f>F139</f>
        <v>2800</v>
      </c>
      <c r="G138" s="95">
        <v>0</v>
      </c>
      <c r="H138" s="95">
        <v>0</v>
      </c>
      <c r="I138" s="95">
        <v>0</v>
      </c>
    </row>
    <row r="139" spans="1:9" x14ac:dyDescent="0.2">
      <c r="A139" s="138">
        <v>3</v>
      </c>
      <c r="B139" s="139"/>
      <c r="C139" s="140"/>
      <c r="D139" s="96" t="s">
        <v>13</v>
      </c>
      <c r="E139" s="97">
        <v>463.16</v>
      </c>
      <c r="F139" s="97">
        <f>F140</f>
        <v>2800</v>
      </c>
      <c r="G139" s="95">
        <v>0</v>
      </c>
      <c r="H139" s="95">
        <v>0</v>
      </c>
      <c r="I139" s="95">
        <v>0</v>
      </c>
    </row>
    <row r="140" spans="1:9" x14ac:dyDescent="0.2">
      <c r="A140" s="141">
        <v>31</v>
      </c>
      <c r="B140" s="142"/>
      <c r="C140" s="143"/>
      <c r="D140" s="86" t="s">
        <v>14</v>
      </c>
      <c r="E140" s="95">
        <v>463.16</v>
      </c>
      <c r="F140" s="95">
        <v>2800</v>
      </c>
      <c r="G140" s="95">
        <v>0</v>
      </c>
      <c r="H140" s="95">
        <v>0</v>
      </c>
      <c r="I140" s="95">
        <v>0</v>
      </c>
    </row>
    <row r="141" spans="1:9" ht="27.75" customHeight="1" x14ac:dyDescent="0.2">
      <c r="A141" s="147" t="s">
        <v>102</v>
      </c>
      <c r="B141" s="148"/>
      <c r="C141" s="149"/>
      <c r="D141" s="85" t="s">
        <v>172</v>
      </c>
      <c r="E141" s="94">
        <f>E142</f>
        <v>2624.6</v>
      </c>
      <c r="F141" s="94">
        <f>F142</f>
        <v>16920</v>
      </c>
      <c r="G141" s="95">
        <v>0</v>
      </c>
      <c r="H141" s="95">
        <v>0</v>
      </c>
      <c r="I141" s="95">
        <v>0</v>
      </c>
    </row>
    <row r="142" spans="1:9" s="29" customFormat="1" ht="16.5" customHeight="1" x14ac:dyDescent="0.2">
      <c r="A142" s="138">
        <v>3</v>
      </c>
      <c r="B142" s="139"/>
      <c r="C142" s="140"/>
      <c r="D142" s="96" t="s">
        <v>13</v>
      </c>
      <c r="E142" s="97">
        <f>E143+E144</f>
        <v>2624.6</v>
      </c>
      <c r="F142" s="97">
        <f>F143+F144</f>
        <v>16920</v>
      </c>
      <c r="G142" s="95">
        <v>0</v>
      </c>
      <c r="H142" s="95">
        <v>0</v>
      </c>
      <c r="I142" s="95">
        <v>0</v>
      </c>
    </row>
    <row r="143" spans="1:9" x14ac:dyDescent="0.2">
      <c r="A143" s="141">
        <v>31</v>
      </c>
      <c r="B143" s="142"/>
      <c r="C143" s="143"/>
      <c r="D143" s="86" t="s">
        <v>14</v>
      </c>
      <c r="E143" s="95">
        <v>2379.6</v>
      </c>
      <c r="F143" s="95">
        <v>16590</v>
      </c>
      <c r="G143" s="95">
        <v>0</v>
      </c>
      <c r="H143" s="95">
        <v>0</v>
      </c>
      <c r="I143" s="95">
        <v>0</v>
      </c>
    </row>
    <row r="144" spans="1:9" x14ac:dyDescent="0.2">
      <c r="A144" s="138">
        <v>32</v>
      </c>
      <c r="B144" s="139"/>
      <c r="C144" s="140"/>
      <c r="D144" s="96" t="s">
        <v>19</v>
      </c>
      <c r="E144" s="97">
        <v>245</v>
      </c>
      <c r="F144" s="97">
        <v>330</v>
      </c>
      <c r="G144" s="95">
        <v>0</v>
      </c>
      <c r="H144" s="95">
        <v>0</v>
      </c>
      <c r="I144" s="95">
        <v>0</v>
      </c>
    </row>
    <row r="145" spans="1:9" x14ac:dyDescent="0.2">
      <c r="A145" s="144" t="s">
        <v>110</v>
      </c>
      <c r="B145" s="145"/>
      <c r="C145" s="146"/>
      <c r="D145" s="84" t="s">
        <v>111</v>
      </c>
      <c r="E145" s="172">
        <v>0</v>
      </c>
      <c r="F145" s="172">
        <v>0</v>
      </c>
      <c r="G145" s="93">
        <f t="shared" ref="G145:I145" si="41">G146+G150+G153</f>
        <v>35891</v>
      </c>
      <c r="H145" s="93">
        <f t="shared" si="41"/>
        <v>35891</v>
      </c>
      <c r="I145" s="93">
        <f t="shared" si="41"/>
        <v>35891</v>
      </c>
    </row>
    <row r="146" spans="1:9" s="29" customFormat="1" ht="31.5" customHeight="1" x14ac:dyDescent="0.2">
      <c r="A146" s="147" t="s">
        <v>76</v>
      </c>
      <c r="B146" s="148"/>
      <c r="C146" s="149"/>
      <c r="D146" s="85" t="s">
        <v>32</v>
      </c>
      <c r="E146" s="95">
        <v>0</v>
      </c>
      <c r="F146" s="95">
        <v>0</v>
      </c>
      <c r="G146" s="94">
        <f>G147</f>
        <v>7676</v>
      </c>
      <c r="H146" s="94">
        <f t="shared" ref="H146:I146" si="42">H147</f>
        <v>7676</v>
      </c>
      <c r="I146" s="94">
        <f t="shared" si="42"/>
        <v>7676</v>
      </c>
    </row>
    <row r="147" spans="1:9" x14ac:dyDescent="0.2">
      <c r="A147" s="138">
        <v>3</v>
      </c>
      <c r="B147" s="139"/>
      <c r="C147" s="140"/>
      <c r="D147" s="96" t="s">
        <v>13</v>
      </c>
      <c r="E147" s="95">
        <v>0</v>
      </c>
      <c r="F147" s="95">
        <v>0</v>
      </c>
      <c r="G147" s="97">
        <f>G148+G149</f>
        <v>7676</v>
      </c>
      <c r="H147" s="97">
        <f t="shared" ref="H147:I147" si="43">H148+H149</f>
        <v>7676</v>
      </c>
      <c r="I147" s="97">
        <f t="shared" si="43"/>
        <v>7676</v>
      </c>
    </row>
    <row r="148" spans="1:9" x14ac:dyDescent="0.2">
      <c r="A148" s="141">
        <v>31</v>
      </c>
      <c r="B148" s="142"/>
      <c r="C148" s="143"/>
      <c r="D148" s="86" t="s">
        <v>14</v>
      </c>
      <c r="E148" s="95">
        <v>0</v>
      </c>
      <c r="F148" s="95">
        <v>0</v>
      </c>
      <c r="G148" s="95">
        <v>7466</v>
      </c>
      <c r="H148" s="95">
        <v>7466</v>
      </c>
      <c r="I148" s="95">
        <v>7466</v>
      </c>
    </row>
    <row r="149" spans="1:9" s="29" customFormat="1" ht="46.5" customHeight="1" x14ac:dyDescent="0.2">
      <c r="A149" s="141">
        <v>32</v>
      </c>
      <c r="B149" s="142"/>
      <c r="C149" s="143"/>
      <c r="D149" s="86" t="s">
        <v>19</v>
      </c>
      <c r="E149" s="95">
        <v>0</v>
      </c>
      <c r="F149" s="95">
        <v>0</v>
      </c>
      <c r="G149" s="95">
        <v>210</v>
      </c>
      <c r="H149" s="95">
        <v>210</v>
      </c>
      <c r="I149" s="95">
        <v>210</v>
      </c>
    </row>
    <row r="150" spans="1:9" ht="25.5" x14ac:dyDescent="0.2">
      <c r="A150" s="147" t="s">
        <v>167</v>
      </c>
      <c r="B150" s="148"/>
      <c r="C150" s="149"/>
      <c r="D150" s="85" t="s">
        <v>168</v>
      </c>
      <c r="E150" s="95">
        <v>0</v>
      </c>
      <c r="F150" s="95">
        <v>0</v>
      </c>
      <c r="G150" s="94">
        <v>3345</v>
      </c>
      <c r="H150" s="94">
        <v>3345</v>
      </c>
      <c r="I150" s="94">
        <v>3345</v>
      </c>
    </row>
    <row r="151" spans="1:9" x14ac:dyDescent="0.2">
      <c r="A151" s="138">
        <v>3</v>
      </c>
      <c r="B151" s="139"/>
      <c r="C151" s="140"/>
      <c r="D151" s="96" t="s">
        <v>13</v>
      </c>
      <c r="E151" s="95">
        <v>0</v>
      </c>
      <c r="F151" s="95">
        <v>0</v>
      </c>
      <c r="G151" s="97">
        <v>3345</v>
      </c>
      <c r="H151" s="97">
        <v>3345</v>
      </c>
      <c r="I151" s="97">
        <v>3345</v>
      </c>
    </row>
    <row r="152" spans="1:9" x14ac:dyDescent="0.2">
      <c r="A152" s="141">
        <v>31</v>
      </c>
      <c r="B152" s="142"/>
      <c r="C152" s="143"/>
      <c r="D152" s="86" t="s">
        <v>14</v>
      </c>
      <c r="E152" s="95">
        <v>0</v>
      </c>
      <c r="F152" s="95">
        <v>0</v>
      </c>
      <c r="G152" s="95">
        <v>3345</v>
      </c>
      <c r="H152" s="95">
        <v>3345</v>
      </c>
      <c r="I152" s="95">
        <v>3345</v>
      </c>
    </row>
    <row r="153" spans="1:9" x14ac:dyDescent="0.2">
      <c r="A153" s="147" t="s">
        <v>169</v>
      </c>
      <c r="B153" s="148"/>
      <c r="C153" s="149"/>
      <c r="D153" s="85" t="s">
        <v>170</v>
      </c>
      <c r="E153" s="95">
        <v>0</v>
      </c>
      <c r="F153" s="95">
        <v>0</v>
      </c>
      <c r="G153" s="94">
        <f>G154</f>
        <v>24870</v>
      </c>
      <c r="H153" s="94">
        <f t="shared" ref="H153:I153" si="44">H154</f>
        <v>24870</v>
      </c>
      <c r="I153" s="94">
        <f t="shared" si="44"/>
        <v>24870</v>
      </c>
    </row>
    <row r="154" spans="1:9" x14ac:dyDescent="0.2">
      <c r="A154" s="138">
        <v>3</v>
      </c>
      <c r="B154" s="139"/>
      <c r="C154" s="140"/>
      <c r="D154" s="96" t="s">
        <v>13</v>
      </c>
      <c r="E154" s="95">
        <v>0</v>
      </c>
      <c r="F154" s="95">
        <v>0</v>
      </c>
      <c r="G154" s="97">
        <f>G155+G156</f>
        <v>24870</v>
      </c>
      <c r="H154" s="97">
        <f t="shared" ref="H154:I154" si="45">H155+H156</f>
        <v>24870</v>
      </c>
      <c r="I154" s="97">
        <f t="shared" si="45"/>
        <v>24870</v>
      </c>
    </row>
    <row r="155" spans="1:9" x14ac:dyDescent="0.2">
      <c r="A155" s="141">
        <v>31</v>
      </c>
      <c r="B155" s="142"/>
      <c r="C155" s="143"/>
      <c r="D155" s="86" t="s">
        <v>14</v>
      </c>
      <c r="E155" s="95">
        <v>0</v>
      </c>
      <c r="F155" s="95">
        <v>0</v>
      </c>
      <c r="G155" s="95">
        <v>24690</v>
      </c>
      <c r="H155" s="95">
        <v>24690</v>
      </c>
      <c r="I155" s="95">
        <v>24690</v>
      </c>
    </row>
    <row r="156" spans="1:9" x14ac:dyDescent="0.2">
      <c r="A156" s="138">
        <v>32</v>
      </c>
      <c r="B156" s="139"/>
      <c r="C156" s="140"/>
      <c r="D156" s="96" t="s">
        <v>19</v>
      </c>
      <c r="E156" s="95">
        <v>0</v>
      </c>
      <c r="F156" s="95">
        <v>0</v>
      </c>
      <c r="G156" s="97">
        <v>180</v>
      </c>
      <c r="H156" s="97">
        <v>180</v>
      </c>
      <c r="I156" s="97">
        <v>180</v>
      </c>
    </row>
  </sheetData>
  <mergeCells count="154">
    <mergeCell ref="A154:C154"/>
    <mergeCell ref="A155:C155"/>
    <mergeCell ref="A156:C156"/>
    <mergeCell ref="A73:C73"/>
    <mergeCell ref="A74:C74"/>
    <mergeCell ref="A75:C75"/>
    <mergeCell ref="A76:C76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70:C70"/>
    <mergeCell ref="A52:C52"/>
    <mergeCell ref="A31:C31"/>
    <mergeCell ref="A54:C54"/>
    <mergeCell ref="A50:C50"/>
    <mergeCell ref="A1:I1"/>
    <mergeCell ref="A136:C136"/>
    <mergeCell ref="A133:C133"/>
    <mergeCell ref="A134:C134"/>
    <mergeCell ref="A135:C135"/>
    <mergeCell ref="A115:C115"/>
    <mergeCell ref="A116:C116"/>
    <mergeCell ref="A119:C119"/>
    <mergeCell ref="A132:C132"/>
    <mergeCell ref="A131:C131"/>
    <mergeCell ref="A57:C57"/>
    <mergeCell ref="A55:C55"/>
    <mergeCell ref="A9:C9"/>
    <mergeCell ref="A11:C11"/>
    <mergeCell ref="A29:C29"/>
    <mergeCell ref="A30:C30"/>
    <mergeCell ref="A32:C32"/>
    <mergeCell ref="A79:C79"/>
    <mergeCell ref="A80:C80"/>
    <mergeCell ref="A81:C81"/>
    <mergeCell ref="A144:C144"/>
    <mergeCell ref="A139:C139"/>
    <mergeCell ref="A140:C140"/>
    <mergeCell ref="A141:C141"/>
    <mergeCell ref="A142:C142"/>
    <mergeCell ref="A143:C143"/>
    <mergeCell ref="A123:C123"/>
    <mergeCell ref="A124:C124"/>
    <mergeCell ref="A120:C120"/>
    <mergeCell ref="A129:C129"/>
    <mergeCell ref="A130:C130"/>
    <mergeCell ref="A126:C126"/>
    <mergeCell ref="A127:C127"/>
    <mergeCell ref="A121:C121"/>
    <mergeCell ref="A128:C128"/>
    <mergeCell ref="A138:C138"/>
    <mergeCell ref="A125:C125"/>
    <mergeCell ref="A122:C122"/>
    <mergeCell ref="A83:C83"/>
    <mergeCell ref="A85:C85"/>
    <mergeCell ref="A137:C137"/>
    <mergeCell ref="A91:C91"/>
    <mergeCell ref="A92:C92"/>
    <mergeCell ref="A48:C48"/>
    <mergeCell ref="A49:C49"/>
    <mergeCell ref="A35:C35"/>
    <mergeCell ref="A37:C37"/>
    <mergeCell ref="A38:C38"/>
    <mergeCell ref="A39:C39"/>
    <mergeCell ref="A41:C41"/>
    <mergeCell ref="A42:C42"/>
    <mergeCell ref="A82:C82"/>
    <mergeCell ref="A67:C67"/>
    <mergeCell ref="A68:C68"/>
    <mergeCell ref="A69:C69"/>
    <mergeCell ref="A77:C77"/>
    <mergeCell ref="A53:C53"/>
    <mergeCell ref="A51:C51"/>
    <mergeCell ref="A63:C63"/>
    <mergeCell ref="A64:C64"/>
    <mergeCell ref="A65:C65"/>
    <mergeCell ref="A66:C66"/>
    <mergeCell ref="A56:C56"/>
    <mergeCell ref="A58:C58"/>
    <mergeCell ref="A71:C71"/>
    <mergeCell ref="A72:C72"/>
    <mergeCell ref="A78:C78"/>
    <mergeCell ref="A16:C16"/>
    <mergeCell ref="A17:C17"/>
    <mergeCell ref="A19:C19"/>
    <mergeCell ref="A18:C18"/>
    <mergeCell ref="A20:C20"/>
    <mergeCell ref="A22:C22"/>
    <mergeCell ref="A23:C23"/>
    <mergeCell ref="A26:C26"/>
    <mergeCell ref="A27:C27"/>
    <mergeCell ref="A21:C21"/>
    <mergeCell ref="A24:C24"/>
    <mergeCell ref="A25:C25"/>
    <mergeCell ref="A3:C4"/>
    <mergeCell ref="A6:C6"/>
    <mergeCell ref="A7:C7"/>
    <mergeCell ref="A8:C8"/>
    <mergeCell ref="A14:C14"/>
    <mergeCell ref="A15:C15"/>
    <mergeCell ref="A5:C5"/>
    <mergeCell ref="A10:C10"/>
    <mergeCell ref="A12:C12"/>
    <mergeCell ref="A13:C13"/>
    <mergeCell ref="A28:C28"/>
    <mergeCell ref="A86:C86"/>
    <mergeCell ref="A87:C87"/>
    <mergeCell ref="A88:C88"/>
    <mergeCell ref="A89:C89"/>
    <mergeCell ref="A90:C90"/>
    <mergeCell ref="A117:C117"/>
    <mergeCell ref="A118:C118"/>
    <mergeCell ref="A93:C93"/>
    <mergeCell ref="A94:C94"/>
    <mergeCell ref="A59:C59"/>
    <mergeCell ref="A61:C61"/>
    <mergeCell ref="A62:C62"/>
    <mergeCell ref="A84:C84"/>
    <mergeCell ref="A60:C60"/>
    <mergeCell ref="A33:C33"/>
    <mergeCell ref="A34:C34"/>
    <mergeCell ref="A36:C36"/>
    <mergeCell ref="A43:C43"/>
    <mergeCell ref="A40:C40"/>
    <mergeCell ref="A44:C44"/>
    <mergeCell ref="A45:C45"/>
    <mergeCell ref="A46:C46"/>
    <mergeCell ref="A47:C47"/>
    <mergeCell ref="A95:C95"/>
    <mergeCell ref="A96:C96"/>
    <mergeCell ref="A97:C97"/>
    <mergeCell ref="A98:C98"/>
    <mergeCell ref="A106:C106"/>
    <mergeCell ref="A107:C107"/>
    <mergeCell ref="A108:C108"/>
    <mergeCell ref="A109:C109"/>
    <mergeCell ref="A110:C110"/>
    <mergeCell ref="A113:C113"/>
    <mergeCell ref="A114:C114"/>
    <mergeCell ref="A111:C111"/>
    <mergeCell ref="A99:C99"/>
    <mergeCell ref="A100:C100"/>
    <mergeCell ref="A101:C101"/>
    <mergeCell ref="A102:C102"/>
    <mergeCell ref="A103:C103"/>
    <mergeCell ref="A104:C104"/>
    <mergeCell ref="A105:C105"/>
    <mergeCell ref="A112:C112"/>
  </mergeCells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SAŽETAK</vt:lpstr>
      <vt:lpstr> Račun prihoda i rashoda po EKO</vt:lpstr>
      <vt:lpstr> POSEBNI DIO 2024</vt:lpstr>
      <vt:lpstr>' POSEBNI DIO 2024'!Podrucje_ispisa</vt:lpstr>
      <vt:lpstr>' Račun prihoda i rashoda po EKO'!Podrucje_ispisa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Stanisavljević</cp:lastModifiedBy>
  <cp:lastPrinted>2025-12-05T09:32:59Z</cp:lastPrinted>
  <dcterms:created xsi:type="dcterms:W3CDTF">2022-08-12T12:51:27Z</dcterms:created>
  <dcterms:modified xsi:type="dcterms:W3CDTF">2026-02-13T08:41:14Z</dcterms:modified>
</cp:coreProperties>
</file>